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v01\法人共有フォルダ\法人01バックアップ\ドキュメント\法人事業概要・計画・報告\2025事業報告\2025決算概要\"/>
    </mc:Choice>
  </mc:AlternateContent>
  <xr:revisionPtr revIDLastSave="0" documentId="13_ncr:1_{CD435614-9C5E-458F-BF33-C469ACB5E94E}" xr6:coauthVersionLast="47" xr6:coauthVersionMax="47" xr10:uidLastSave="{00000000-0000-0000-0000-000000000000}"/>
  <bookViews>
    <workbookView xWindow="-120" yWindow="-120" windowWidth="29040" windowHeight="15720" xr2:uid="{00000000-000D-0000-FFFF-FFFF00000000}"/>
  </bookViews>
  <sheets>
    <sheet name="さの"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7" i="1" l="1"/>
  <c r="F67" i="1"/>
  <c r="E60" i="1"/>
  <c r="F60" i="1"/>
  <c r="E50" i="1"/>
  <c r="F50" i="1"/>
  <c r="L17" i="1"/>
  <c r="M17" i="1"/>
  <c r="N28" i="1" l="1"/>
  <c r="E29" i="1" l="1"/>
  <c r="E32" i="1"/>
  <c r="F29" i="1"/>
  <c r="G28" i="1"/>
  <c r="G10" i="1"/>
  <c r="G9" i="1"/>
  <c r="G8" i="1"/>
  <c r="E33" i="1" l="1"/>
  <c r="G74" i="1"/>
  <c r="G69" i="1"/>
  <c r="G60" i="1"/>
  <c r="G53" i="1"/>
  <c r="M18" i="1"/>
  <c r="L18" i="1"/>
  <c r="M11" i="1"/>
  <c r="L11" i="1"/>
  <c r="F25" i="1"/>
  <c r="E25" i="1"/>
  <c r="F12" i="1"/>
  <c r="G23" i="1"/>
  <c r="F18" i="1"/>
  <c r="E18" i="1"/>
  <c r="N17" i="1" l="1"/>
  <c r="F19" i="1"/>
  <c r="N53" i="1" s="1"/>
  <c r="G17" i="1"/>
  <c r="E12" i="1"/>
  <c r="G11" i="1"/>
  <c r="M65" i="1" l="1"/>
  <c r="N65" i="1" s="1"/>
  <c r="M64" i="1"/>
  <c r="N64" i="1" s="1"/>
  <c r="F72" i="1" l="1"/>
  <c r="E72" i="1"/>
  <c r="E48" i="1"/>
  <c r="G73" i="1"/>
  <c r="N33" i="1"/>
  <c r="N32" i="1"/>
  <c r="N15" i="1"/>
  <c r="N10" i="1"/>
  <c r="G70" i="1" l="1"/>
  <c r="E55" i="1"/>
  <c r="E65" i="1" s="1"/>
  <c r="L67" i="1" l="1"/>
  <c r="M67" i="1"/>
  <c r="F36" i="1"/>
  <c r="G36" i="1" s="1"/>
  <c r="F32" i="1"/>
  <c r="G31" i="1"/>
  <c r="G30" i="1"/>
  <c r="G27" i="1"/>
  <c r="G29" i="1" s="1"/>
  <c r="G24" i="1"/>
  <c r="G22" i="1"/>
  <c r="F21" i="1"/>
  <c r="E21" i="1"/>
  <c r="G20" i="1"/>
  <c r="G16" i="1"/>
  <c r="G15" i="1"/>
  <c r="G14" i="1"/>
  <c r="G13" i="1"/>
  <c r="G7" i="1"/>
  <c r="G84" i="1"/>
  <c r="G83" i="1"/>
  <c r="G82" i="1"/>
  <c r="G81" i="1"/>
  <c r="G80" i="1"/>
  <c r="G78" i="1"/>
  <c r="G77" i="1"/>
  <c r="G75" i="1"/>
  <c r="G72" i="1" s="1"/>
  <c r="G71" i="1"/>
  <c r="G68" i="1"/>
  <c r="G63" i="1"/>
  <c r="G62" i="1"/>
  <c r="G61" i="1"/>
  <c r="G59" i="1"/>
  <c r="G58" i="1"/>
  <c r="G57" i="1"/>
  <c r="G56" i="1"/>
  <c r="G54" i="1"/>
  <c r="G52" i="1"/>
  <c r="G51" i="1"/>
  <c r="G49" i="1"/>
  <c r="F79" i="1"/>
  <c r="F85" i="1" s="1"/>
  <c r="E79" i="1"/>
  <c r="E85" i="1" s="1"/>
  <c r="F66" i="1"/>
  <c r="E66" i="1"/>
  <c r="G25" i="1" l="1"/>
  <c r="N67" i="1"/>
  <c r="G18" i="1"/>
  <c r="G12" i="1"/>
  <c r="F33" i="1"/>
  <c r="F26" i="1"/>
  <c r="N54" i="1" s="1"/>
  <c r="F76" i="1"/>
  <c r="F86" i="1" s="1"/>
  <c r="E19" i="1"/>
  <c r="E26" i="1"/>
  <c r="E76" i="1"/>
  <c r="E86" i="1" s="1"/>
  <c r="G21" i="1"/>
  <c r="G67" i="1"/>
  <c r="G66" i="1" s="1"/>
  <c r="G76" i="1" s="1"/>
  <c r="G32" i="1"/>
  <c r="G79" i="1"/>
  <c r="G85" i="1" s="1"/>
  <c r="F55" i="1"/>
  <c r="F48" i="1"/>
  <c r="N8" i="1"/>
  <c r="N42" i="1"/>
  <c r="N41" i="1"/>
  <c r="N34" i="1"/>
  <c r="N31" i="1"/>
  <c r="N29" i="1"/>
  <c r="N27" i="1"/>
  <c r="N23" i="1"/>
  <c r="N21" i="1"/>
  <c r="N20" i="1"/>
  <c r="N16" i="1"/>
  <c r="N14" i="1"/>
  <c r="N13" i="1"/>
  <c r="N12" i="1"/>
  <c r="N9" i="1"/>
  <c r="N7" i="1"/>
  <c r="M35" i="1"/>
  <c r="L35" i="1"/>
  <c r="M30" i="1"/>
  <c r="L30" i="1"/>
  <c r="M24" i="1"/>
  <c r="L24" i="1"/>
  <c r="M22" i="1"/>
  <c r="L22" i="1"/>
  <c r="L19" i="1"/>
  <c r="G19" i="1" l="1"/>
  <c r="N18" i="1"/>
  <c r="N24" i="1"/>
  <c r="G64" i="1"/>
  <c r="G55" i="1" s="1"/>
  <c r="G50" i="1"/>
  <c r="G48" i="1" s="1"/>
  <c r="N56" i="1"/>
  <c r="F34" i="1"/>
  <c r="F37" i="1" s="1"/>
  <c r="F42" i="1" s="1"/>
  <c r="E34" i="1"/>
  <c r="E37" i="1" s="1"/>
  <c r="G26" i="1"/>
  <c r="G33" i="1"/>
  <c r="N35" i="1"/>
  <c r="F65" i="1"/>
  <c r="M25" i="1"/>
  <c r="L36" i="1"/>
  <c r="N22" i="1"/>
  <c r="M36" i="1"/>
  <c r="G86" i="1"/>
  <c r="L25" i="1"/>
  <c r="L26" i="1" s="1"/>
  <c r="N60" i="1" s="1"/>
  <c r="M19" i="1"/>
  <c r="N11" i="1"/>
  <c r="N30" i="1"/>
  <c r="N25" i="1" l="1"/>
  <c r="N36" i="1"/>
  <c r="G65" i="1"/>
  <c r="G34" i="1"/>
  <c r="G37" i="1" s="1"/>
  <c r="F41" i="1"/>
  <c r="M26" i="1"/>
  <c r="L38" i="1"/>
  <c r="N19" i="1"/>
  <c r="N26" i="1" l="1"/>
  <c r="N38" i="1" s="1"/>
  <c r="M38" i="1"/>
  <c r="M40" i="1" s="1"/>
  <c r="M43" i="1" s="1"/>
  <c r="L39" i="1" s="1"/>
  <c r="N39" i="1" s="1"/>
  <c r="N40" i="1" l="1"/>
  <c r="N43" i="1" s="1"/>
  <c r="L40" i="1"/>
  <c r="L4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USERSMU13</author>
  </authors>
  <commentList>
    <comment ref="N55" authorId="0" shapeId="0" xr:uid="{00000000-0006-0000-0000-000001000000}">
      <text>
        <r>
          <rPr>
            <b/>
            <sz val="9"/>
            <color indexed="81"/>
            <rFont val="ＭＳ Ｐゴシック"/>
            <family val="3"/>
            <charset val="128"/>
          </rPr>
          <t>資金収支計算書の「施設整備等積立資産取崩収入」</t>
        </r>
      </text>
    </comment>
    <comment ref="K70" authorId="0" shapeId="0" xr:uid="{00000000-0006-0000-0000-000002000000}">
      <text>
        <r>
          <rPr>
            <b/>
            <sz val="9"/>
            <color indexed="81"/>
            <rFont val="ＭＳ Ｐゴシック"/>
            <family val="3"/>
            <charset val="128"/>
          </rPr>
          <t>　目標を達成していない場合は、「課題」と「今後の取組」を記載。
　目標を達成している場合は、「目標を達成している理由（具体的なことがあれば）」を記載。
例　　「年間稼働率97％で収入が安定していた
　　　　ため、目標を達成することができた。
　　　　引き続き目標を意識して取り組んで
　　　　いきたい。」　など</t>
        </r>
      </text>
    </comment>
  </commentList>
</comments>
</file>

<file path=xl/sharedStrings.xml><?xml version="1.0" encoding="utf-8"?>
<sst xmlns="http://schemas.openxmlformats.org/spreadsheetml/2006/main" count="159" uniqueCount="143">
  <si>
    <t>勘定科目</t>
    <rPh sb="0" eb="2">
      <t>カンジョウ</t>
    </rPh>
    <rPh sb="2" eb="4">
      <t>カモク</t>
    </rPh>
    <phoneticPr fontId="2"/>
  </si>
  <si>
    <t>収益</t>
    <rPh sb="0" eb="2">
      <t>シュウエキ</t>
    </rPh>
    <phoneticPr fontId="2"/>
  </si>
  <si>
    <t>サービス活動収益計</t>
    <rPh sb="4" eb="6">
      <t>カツドウ</t>
    </rPh>
    <rPh sb="6" eb="8">
      <t>シュウエキ</t>
    </rPh>
    <rPh sb="8" eb="9">
      <t>ケイ</t>
    </rPh>
    <phoneticPr fontId="2"/>
  </si>
  <si>
    <t>費用</t>
    <rPh sb="0" eb="2">
      <t>ヒヨウ</t>
    </rPh>
    <phoneticPr fontId="2"/>
  </si>
  <si>
    <t>人件費</t>
    <rPh sb="0" eb="3">
      <t>ジンケンヒ</t>
    </rPh>
    <phoneticPr fontId="2"/>
  </si>
  <si>
    <t>事業費</t>
    <rPh sb="0" eb="3">
      <t>ジギョウヒ</t>
    </rPh>
    <phoneticPr fontId="2"/>
  </si>
  <si>
    <t>事務費</t>
    <rPh sb="0" eb="3">
      <t>ジムヒ</t>
    </rPh>
    <phoneticPr fontId="2"/>
  </si>
  <si>
    <t>サービス活動費用計</t>
    <rPh sb="4" eb="6">
      <t>カツドウ</t>
    </rPh>
    <rPh sb="6" eb="8">
      <t>ヒヨウ</t>
    </rPh>
    <rPh sb="8" eb="9">
      <t>ケイ</t>
    </rPh>
    <phoneticPr fontId="2"/>
  </si>
  <si>
    <t>サービス活動増減差額</t>
    <rPh sb="4" eb="6">
      <t>カツドウ</t>
    </rPh>
    <rPh sb="6" eb="8">
      <t>ゾウゲン</t>
    </rPh>
    <rPh sb="8" eb="10">
      <t>サガク</t>
    </rPh>
    <phoneticPr fontId="2"/>
  </si>
  <si>
    <t>その他のサービス活動外収益</t>
    <rPh sb="2" eb="3">
      <t>タ</t>
    </rPh>
    <rPh sb="8" eb="10">
      <t>カツドウ</t>
    </rPh>
    <rPh sb="10" eb="11">
      <t>ガイ</t>
    </rPh>
    <rPh sb="11" eb="13">
      <t>シュウエキ</t>
    </rPh>
    <phoneticPr fontId="2"/>
  </si>
  <si>
    <t>サービス活動外収益計</t>
    <rPh sb="4" eb="6">
      <t>カツドウ</t>
    </rPh>
    <rPh sb="6" eb="7">
      <t>ガイ</t>
    </rPh>
    <rPh sb="7" eb="9">
      <t>シュウエキ</t>
    </rPh>
    <rPh sb="9" eb="10">
      <t>ケイ</t>
    </rPh>
    <phoneticPr fontId="2"/>
  </si>
  <si>
    <t>サービス活動外費用計</t>
    <rPh sb="4" eb="7">
      <t>カツドウガイ</t>
    </rPh>
    <rPh sb="7" eb="9">
      <t>ヒヨウ</t>
    </rPh>
    <rPh sb="9" eb="10">
      <t>ケイ</t>
    </rPh>
    <phoneticPr fontId="2"/>
  </si>
  <si>
    <t>サービス活動外増減差額</t>
    <rPh sb="4" eb="6">
      <t>カツドウ</t>
    </rPh>
    <rPh sb="6" eb="7">
      <t>ガイ</t>
    </rPh>
    <rPh sb="7" eb="9">
      <t>ゾウゲン</t>
    </rPh>
    <rPh sb="9" eb="11">
      <t>サガク</t>
    </rPh>
    <phoneticPr fontId="2"/>
  </si>
  <si>
    <t>経常増減差額</t>
    <rPh sb="0" eb="2">
      <t>ケイジョウ</t>
    </rPh>
    <rPh sb="2" eb="4">
      <t>ゾウゲン</t>
    </rPh>
    <rPh sb="4" eb="6">
      <t>サガク</t>
    </rPh>
    <phoneticPr fontId="2"/>
  </si>
  <si>
    <t>特別収益計</t>
    <rPh sb="0" eb="2">
      <t>トクベツ</t>
    </rPh>
    <rPh sb="2" eb="4">
      <t>シュウエキ</t>
    </rPh>
    <rPh sb="4" eb="5">
      <t>ケイ</t>
    </rPh>
    <phoneticPr fontId="2"/>
  </si>
  <si>
    <t>固定資産売却損・処分損</t>
    <rPh sb="0" eb="4">
      <t>コテイシサン</t>
    </rPh>
    <rPh sb="4" eb="7">
      <t>バイキャクソン</t>
    </rPh>
    <rPh sb="8" eb="11">
      <t>ショブンソン</t>
    </rPh>
    <phoneticPr fontId="2"/>
  </si>
  <si>
    <t>特別費用計</t>
    <rPh sb="0" eb="2">
      <t>トクベツ</t>
    </rPh>
    <rPh sb="2" eb="4">
      <t>ヒヨウ</t>
    </rPh>
    <rPh sb="4" eb="5">
      <t>ケイ</t>
    </rPh>
    <phoneticPr fontId="2"/>
  </si>
  <si>
    <t>特別増減差額</t>
    <rPh sb="0" eb="2">
      <t>トクベツ</t>
    </rPh>
    <rPh sb="2" eb="4">
      <t>ゾウゲン</t>
    </rPh>
    <rPh sb="4" eb="6">
      <t>サガク</t>
    </rPh>
    <phoneticPr fontId="2"/>
  </si>
  <si>
    <t>当期活動増減差額</t>
    <rPh sb="0" eb="4">
      <t>トウキカツドウ</t>
    </rPh>
    <rPh sb="4" eb="8">
      <t>ゾウゲンサガク</t>
    </rPh>
    <phoneticPr fontId="2"/>
  </si>
  <si>
    <t>前期繰越活動増減差額</t>
    <rPh sb="0" eb="6">
      <t>ゼンキクリコシカツドウ</t>
    </rPh>
    <rPh sb="6" eb="10">
      <t>ゾウゲンサガク</t>
    </rPh>
    <phoneticPr fontId="2"/>
  </si>
  <si>
    <t>当期末繰越活動増減差額</t>
    <rPh sb="0" eb="3">
      <t>トウキマツ</t>
    </rPh>
    <rPh sb="3" eb="7">
      <t>クリコシカツドウ</t>
    </rPh>
    <rPh sb="7" eb="9">
      <t>ゾウゲン</t>
    </rPh>
    <rPh sb="9" eb="11">
      <t>サガク</t>
    </rPh>
    <phoneticPr fontId="2"/>
  </si>
  <si>
    <t>その他の積立金取崩額</t>
    <rPh sb="2" eb="3">
      <t>タ</t>
    </rPh>
    <rPh sb="4" eb="7">
      <t>ツミタテキン</t>
    </rPh>
    <rPh sb="7" eb="10">
      <t>トリクズシガク</t>
    </rPh>
    <phoneticPr fontId="2"/>
  </si>
  <si>
    <t>その他の積立金積立額</t>
    <rPh sb="2" eb="3">
      <t>タ</t>
    </rPh>
    <rPh sb="4" eb="7">
      <t>ツミタテキン</t>
    </rPh>
    <rPh sb="7" eb="10">
      <t>ツミタテガク</t>
    </rPh>
    <phoneticPr fontId="2"/>
  </si>
  <si>
    <t>次期繰越活動増減差額</t>
    <rPh sb="0" eb="6">
      <t>ジキクリコシカツドウ</t>
    </rPh>
    <rPh sb="6" eb="10">
      <t>ゾウゲンサガク</t>
    </rPh>
    <phoneticPr fontId="2"/>
  </si>
  <si>
    <t>当年度決算</t>
    <rPh sb="0" eb="3">
      <t>トウネンド</t>
    </rPh>
    <rPh sb="3" eb="5">
      <t>ケッサン</t>
    </rPh>
    <phoneticPr fontId="2"/>
  </si>
  <si>
    <t>前年度決算</t>
    <rPh sb="0" eb="3">
      <t>ゼンネンド</t>
    </rPh>
    <rPh sb="3" eb="5">
      <t>ケッサン</t>
    </rPh>
    <phoneticPr fontId="2"/>
  </si>
  <si>
    <t>増減</t>
    <rPh sb="0" eb="2">
      <t>ゾウゲン</t>
    </rPh>
    <phoneticPr fontId="2"/>
  </si>
  <si>
    <t>（単位：千円）</t>
    <rPh sb="1" eb="3">
      <t>タンイ</t>
    </rPh>
    <rPh sb="4" eb="6">
      <t>センエン</t>
    </rPh>
    <phoneticPr fontId="2"/>
  </si>
  <si>
    <t>勘定科目</t>
    <rPh sb="0" eb="4">
      <t>カンジョウカモク</t>
    </rPh>
    <phoneticPr fontId="2"/>
  </si>
  <si>
    <t>当年度末</t>
    <rPh sb="0" eb="3">
      <t>トウネンド</t>
    </rPh>
    <rPh sb="3" eb="4">
      <t>マツ</t>
    </rPh>
    <phoneticPr fontId="2"/>
  </si>
  <si>
    <t>前年度末</t>
    <rPh sb="0" eb="3">
      <t>ゼンネンド</t>
    </rPh>
    <rPh sb="3" eb="4">
      <t>マツ</t>
    </rPh>
    <phoneticPr fontId="2"/>
  </si>
  <si>
    <t>流動資産</t>
    <rPh sb="0" eb="4">
      <t>リュウドウシサン</t>
    </rPh>
    <phoneticPr fontId="2"/>
  </si>
  <si>
    <t>現金預金</t>
    <rPh sb="0" eb="4">
      <t>ゲンキンヨキン</t>
    </rPh>
    <phoneticPr fontId="2"/>
  </si>
  <si>
    <t>前払費用</t>
    <rPh sb="0" eb="4">
      <t>マエバライヒヨウ</t>
    </rPh>
    <phoneticPr fontId="2"/>
  </si>
  <si>
    <t>固定資産</t>
    <rPh sb="0" eb="4">
      <t>コテイシサン</t>
    </rPh>
    <phoneticPr fontId="2"/>
  </si>
  <si>
    <t>負債及び純資産の部合計</t>
    <rPh sb="0" eb="3">
      <t>フサイオヨ</t>
    </rPh>
    <rPh sb="4" eb="7">
      <t>ジュンシサン</t>
    </rPh>
    <rPh sb="8" eb="11">
      <t>ブゴウケイ</t>
    </rPh>
    <phoneticPr fontId="2"/>
  </si>
  <si>
    <t>純資産の部合計</t>
    <rPh sb="0" eb="3">
      <t>ジュンシサン</t>
    </rPh>
    <rPh sb="4" eb="5">
      <t>ブ</t>
    </rPh>
    <rPh sb="5" eb="7">
      <t>ゴウケイ</t>
    </rPh>
    <phoneticPr fontId="2"/>
  </si>
  <si>
    <t>人件費積立資産</t>
    <rPh sb="0" eb="3">
      <t>ジンケンヒ</t>
    </rPh>
    <rPh sb="3" eb="5">
      <t>ツミタテ</t>
    </rPh>
    <rPh sb="5" eb="7">
      <t>シサン</t>
    </rPh>
    <phoneticPr fontId="2"/>
  </si>
  <si>
    <t>施設整備等積立資産</t>
    <rPh sb="0" eb="5">
      <t>シセツセイビトウ</t>
    </rPh>
    <rPh sb="5" eb="9">
      <t>ツミタテシサン</t>
    </rPh>
    <phoneticPr fontId="2"/>
  </si>
  <si>
    <t>資産の部合計</t>
    <rPh sb="0" eb="2">
      <t>シサン</t>
    </rPh>
    <rPh sb="3" eb="4">
      <t>ブ</t>
    </rPh>
    <rPh sb="4" eb="6">
      <t>ゴウケイ</t>
    </rPh>
    <phoneticPr fontId="2"/>
  </si>
  <si>
    <t>流動負債</t>
    <rPh sb="0" eb="2">
      <t>リュウドウ</t>
    </rPh>
    <rPh sb="2" eb="4">
      <t>フサイ</t>
    </rPh>
    <phoneticPr fontId="2"/>
  </si>
  <si>
    <t>固定負債</t>
    <rPh sb="0" eb="4">
      <t>コテイフサイ</t>
    </rPh>
    <phoneticPr fontId="2"/>
  </si>
  <si>
    <t>負債の部合計</t>
    <rPh sb="0" eb="2">
      <t>フサイ</t>
    </rPh>
    <rPh sb="3" eb="6">
      <t>ブゴウケイ</t>
    </rPh>
    <phoneticPr fontId="2"/>
  </si>
  <si>
    <t>基本金</t>
    <rPh sb="0" eb="3">
      <t>キホンキン</t>
    </rPh>
    <phoneticPr fontId="2"/>
  </si>
  <si>
    <t>国庫補助金等特別積立金</t>
    <rPh sb="0" eb="6">
      <t>コッコホジョキントウ</t>
    </rPh>
    <rPh sb="6" eb="8">
      <t>トクベツ</t>
    </rPh>
    <rPh sb="8" eb="11">
      <t>ツミタテキン</t>
    </rPh>
    <phoneticPr fontId="2"/>
  </si>
  <si>
    <t>その他の積立金</t>
    <rPh sb="2" eb="3">
      <t>タ</t>
    </rPh>
    <rPh sb="4" eb="7">
      <t>ツミタテキン</t>
    </rPh>
    <phoneticPr fontId="2"/>
  </si>
  <si>
    <t>人件費積立金</t>
    <rPh sb="0" eb="5">
      <t>ジンケンヒツミタテ</t>
    </rPh>
    <rPh sb="5" eb="6">
      <t>キン</t>
    </rPh>
    <phoneticPr fontId="2"/>
  </si>
  <si>
    <t>施設整備等積立金</t>
    <rPh sb="0" eb="5">
      <t>シセツセイビトウ</t>
    </rPh>
    <rPh sb="5" eb="7">
      <t>ツミタテ</t>
    </rPh>
    <rPh sb="7" eb="8">
      <t>キン</t>
    </rPh>
    <phoneticPr fontId="2"/>
  </si>
  <si>
    <t>（うち当期活動増減差額）</t>
    <rPh sb="3" eb="7">
      <t>トウキカツドウ</t>
    </rPh>
    <rPh sb="7" eb="11">
      <t>ゾウゲンサガク</t>
    </rPh>
    <phoneticPr fontId="2"/>
  </si>
  <si>
    <t>収入</t>
    <rPh sb="0" eb="2">
      <t>シュウニュウ</t>
    </rPh>
    <phoneticPr fontId="2"/>
  </si>
  <si>
    <t>支出</t>
    <rPh sb="0" eb="2">
      <t>シシュツ</t>
    </rPh>
    <phoneticPr fontId="2"/>
  </si>
  <si>
    <t>事業活動収入計</t>
    <rPh sb="0" eb="4">
      <t>ジギョウカツドウ</t>
    </rPh>
    <rPh sb="4" eb="6">
      <t>シュウニュウ</t>
    </rPh>
    <rPh sb="6" eb="7">
      <t>ケイ</t>
    </rPh>
    <phoneticPr fontId="2"/>
  </si>
  <si>
    <t>事業活動支出計</t>
    <rPh sb="0" eb="4">
      <t>ジギョウカツドウ</t>
    </rPh>
    <rPh sb="4" eb="6">
      <t>シシュツ</t>
    </rPh>
    <rPh sb="6" eb="7">
      <t>ケイ</t>
    </rPh>
    <phoneticPr fontId="2"/>
  </si>
  <si>
    <t>事業活動資金収支差額</t>
    <rPh sb="0" eb="4">
      <t>ジギョウカツドウ</t>
    </rPh>
    <rPh sb="4" eb="10">
      <t>シキンシュウシサガク</t>
    </rPh>
    <phoneticPr fontId="2"/>
  </si>
  <si>
    <t>施設整備等収入計</t>
    <rPh sb="0" eb="5">
      <t>シセツセイビトウ</t>
    </rPh>
    <rPh sb="5" eb="7">
      <t>シュウニュウ</t>
    </rPh>
    <rPh sb="7" eb="8">
      <t>ケイ</t>
    </rPh>
    <phoneticPr fontId="2"/>
  </si>
  <si>
    <t>施設整備等支出計</t>
    <rPh sb="0" eb="5">
      <t>シセツセイビトウ</t>
    </rPh>
    <rPh sb="5" eb="7">
      <t>シシュツ</t>
    </rPh>
    <rPh sb="7" eb="8">
      <t>ケイ</t>
    </rPh>
    <phoneticPr fontId="2"/>
  </si>
  <si>
    <t>施設整備等資金収支差額</t>
    <rPh sb="0" eb="5">
      <t>シセツセイビトウ</t>
    </rPh>
    <rPh sb="5" eb="9">
      <t>シキンシュウシ</t>
    </rPh>
    <rPh sb="9" eb="11">
      <t>サガク</t>
    </rPh>
    <phoneticPr fontId="2"/>
  </si>
  <si>
    <t>その他の活動による収入計</t>
    <rPh sb="2" eb="3">
      <t>タ</t>
    </rPh>
    <rPh sb="4" eb="6">
      <t>カツドウ</t>
    </rPh>
    <rPh sb="9" eb="12">
      <t>シュウニュウケイ</t>
    </rPh>
    <phoneticPr fontId="2"/>
  </si>
  <si>
    <t>その他の活動による支出計</t>
    <rPh sb="2" eb="3">
      <t>タ</t>
    </rPh>
    <rPh sb="4" eb="6">
      <t>カツドウ</t>
    </rPh>
    <rPh sb="9" eb="11">
      <t>シシュツ</t>
    </rPh>
    <rPh sb="11" eb="12">
      <t>ケイ</t>
    </rPh>
    <phoneticPr fontId="2"/>
  </si>
  <si>
    <t>その他の活動資金収支差額</t>
    <rPh sb="2" eb="3">
      <t>タ</t>
    </rPh>
    <rPh sb="4" eb="6">
      <t>カツドウ</t>
    </rPh>
    <rPh sb="6" eb="12">
      <t>シキンシュウシサガク</t>
    </rPh>
    <phoneticPr fontId="2"/>
  </si>
  <si>
    <t>当期資金収支差額合計</t>
    <rPh sb="0" eb="2">
      <t>トウキ</t>
    </rPh>
    <rPh sb="2" eb="8">
      <t>シキンシュウシサガク</t>
    </rPh>
    <rPh sb="8" eb="10">
      <t>ゴウケイ</t>
    </rPh>
    <phoneticPr fontId="2"/>
  </si>
  <si>
    <t>前期末支払資金残高</t>
    <rPh sb="0" eb="3">
      <t>ゼンキマツ</t>
    </rPh>
    <rPh sb="3" eb="7">
      <t>シハライシキン</t>
    </rPh>
    <rPh sb="7" eb="9">
      <t>ザンダカ</t>
    </rPh>
    <phoneticPr fontId="2"/>
  </si>
  <si>
    <t>当期末支払資金残高</t>
    <rPh sb="0" eb="3">
      <t>トウキマツ</t>
    </rPh>
    <rPh sb="3" eb="7">
      <t>シハライシキン</t>
    </rPh>
    <rPh sb="7" eb="9">
      <t>ザンダカ</t>
    </rPh>
    <phoneticPr fontId="2"/>
  </si>
  <si>
    <t>予算</t>
    <rPh sb="0" eb="2">
      <t>ヨサン</t>
    </rPh>
    <phoneticPr fontId="2"/>
  </si>
  <si>
    <t>決算</t>
    <rPh sb="0" eb="2">
      <t>ケッサン</t>
    </rPh>
    <phoneticPr fontId="2"/>
  </si>
  <si>
    <t>差異</t>
    <rPh sb="0" eb="2">
      <t>サイ</t>
    </rPh>
    <phoneticPr fontId="2"/>
  </si>
  <si>
    <t>その他の収入</t>
    <rPh sb="2" eb="3">
      <t>タ</t>
    </rPh>
    <rPh sb="4" eb="6">
      <t>シュウニュウ</t>
    </rPh>
    <phoneticPr fontId="2"/>
  </si>
  <si>
    <t>人件費支出</t>
    <rPh sb="0" eb="3">
      <t>ジンケンヒ</t>
    </rPh>
    <rPh sb="3" eb="5">
      <t>シシュツ</t>
    </rPh>
    <phoneticPr fontId="2"/>
  </si>
  <si>
    <t>事業費支出</t>
    <rPh sb="0" eb="3">
      <t>ジギョウヒ</t>
    </rPh>
    <rPh sb="3" eb="5">
      <t>シシュツ</t>
    </rPh>
    <phoneticPr fontId="2"/>
  </si>
  <si>
    <t>事務費支出</t>
    <rPh sb="0" eb="3">
      <t>ジムヒ</t>
    </rPh>
    <rPh sb="3" eb="5">
      <t>シシュツ</t>
    </rPh>
    <phoneticPr fontId="2"/>
  </si>
  <si>
    <t>固定資産取得支出</t>
    <rPh sb="0" eb="8">
      <t>コテイシサンシュトクシシュツ</t>
    </rPh>
    <phoneticPr fontId="2"/>
  </si>
  <si>
    <t>積立資産取崩収入</t>
    <rPh sb="0" eb="4">
      <t>ツミタテシサン</t>
    </rPh>
    <rPh sb="4" eb="6">
      <t>トリクズ</t>
    </rPh>
    <rPh sb="6" eb="8">
      <t>シュウニュウ</t>
    </rPh>
    <phoneticPr fontId="2"/>
  </si>
  <si>
    <t>積立資産支出</t>
    <rPh sb="0" eb="4">
      <t>ツミタテシサン</t>
    </rPh>
    <rPh sb="4" eb="6">
      <t>シシュツ</t>
    </rPh>
    <phoneticPr fontId="2"/>
  </si>
  <si>
    <t>　　①資金収支計算書</t>
    <rPh sb="3" eb="10">
      <t>シキンシュウシケイサンショ</t>
    </rPh>
    <phoneticPr fontId="2"/>
  </si>
  <si>
    <t>　　　　　事業活動資金収支差額と施設整備等資金収支差額を</t>
    <rPh sb="5" eb="9">
      <t>ジギョウカツドウ</t>
    </rPh>
    <rPh sb="9" eb="15">
      <t>シキンシュウシサガク</t>
    </rPh>
    <rPh sb="16" eb="21">
      <t>シセツセイビトウ</t>
    </rPh>
    <rPh sb="21" eb="27">
      <t>シキンシュウシサガク</t>
    </rPh>
    <phoneticPr fontId="2"/>
  </si>
  <si>
    <t>　　　　合わせた「実質資金収支差額」の黒字化。</t>
    <rPh sb="4" eb="5">
      <t>ア</t>
    </rPh>
    <rPh sb="9" eb="11">
      <t>ジッシツ</t>
    </rPh>
    <rPh sb="11" eb="17">
      <t>シキンシュウシサガク</t>
    </rPh>
    <rPh sb="19" eb="22">
      <t>クロジカ</t>
    </rPh>
    <phoneticPr fontId="2"/>
  </si>
  <si>
    <t>　　　　（積立資産を取崩して整備した金額を除く）</t>
    <rPh sb="5" eb="9">
      <t>ツミタテシサン</t>
    </rPh>
    <rPh sb="10" eb="12">
      <t>トリクズ</t>
    </rPh>
    <rPh sb="14" eb="16">
      <t>セイビ</t>
    </rPh>
    <rPh sb="18" eb="20">
      <t>キンガク</t>
    </rPh>
    <rPh sb="21" eb="22">
      <t>ノゾ</t>
    </rPh>
    <phoneticPr fontId="2"/>
  </si>
  <si>
    <t>施設整備等資金収支差額</t>
    <rPh sb="0" eb="5">
      <t>シセツセイビトウ</t>
    </rPh>
    <rPh sb="5" eb="11">
      <t>シキンシュウシサガク</t>
    </rPh>
    <phoneticPr fontId="2"/>
  </si>
  <si>
    <t>（積立資産取崩して整備）</t>
    <rPh sb="1" eb="5">
      <t>ツミタテシサン</t>
    </rPh>
    <rPh sb="5" eb="7">
      <t>トリクズ</t>
    </rPh>
    <rPh sb="9" eb="11">
      <t>セイビ</t>
    </rPh>
    <phoneticPr fontId="2"/>
  </si>
  <si>
    <t>実質資金収支差額</t>
    <rPh sb="0" eb="2">
      <t>ジッシツ</t>
    </rPh>
    <rPh sb="2" eb="6">
      <t>シキンシュウシ</t>
    </rPh>
    <rPh sb="6" eb="8">
      <t>サガク</t>
    </rPh>
    <phoneticPr fontId="2"/>
  </si>
  <si>
    <t>　　②事業活動計算書</t>
    <rPh sb="3" eb="7">
      <t>ジギョウカツドウ</t>
    </rPh>
    <rPh sb="7" eb="10">
      <t>ケイサンショ</t>
    </rPh>
    <phoneticPr fontId="2"/>
  </si>
  <si>
    <t>　　　　　経常増減差額の黒字化。</t>
    <rPh sb="5" eb="11">
      <t>ケイジョウゾウゲンサガク</t>
    </rPh>
    <rPh sb="12" eb="15">
      <t>クロジカ</t>
    </rPh>
    <phoneticPr fontId="2"/>
  </si>
  <si>
    <t>経常増減差額</t>
    <rPh sb="0" eb="6">
      <t>ケイジョウゾウゲンサガク</t>
    </rPh>
    <phoneticPr fontId="2"/>
  </si>
  <si>
    <t>　　③積立資産残額</t>
    <rPh sb="3" eb="7">
      <t>ツミタテシサン</t>
    </rPh>
    <rPh sb="7" eb="9">
      <t>ザンガク</t>
    </rPh>
    <phoneticPr fontId="2"/>
  </si>
  <si>
    <t>目標額</t>
    <rPh sb="0" eb="3">
      <t>モクヒョウガク</t>
    </rPh>
    <phoneticPr fontId="2"/>
  </si>
  <si>
    <t>積立額</t>
    <rPh sb="0" eb="3">
      <t>ツミタテガク</t>
    </rPh>
    <phoneticPr fontId="2"/>
  </si>
  <si>
    <t>人件費積立</t>
    <rPh sb="0" eb="3">
      <t>ジンケンヒ</t>
    </rPh>
    <rPh sb="3" eb="5">
      <t>ツミタテ</t>
    </rPh>
    <phoneticPr fontId="2"/>
  </si>
  <si>
    <t>施設整備積立</t>
    <rPh sb="0" eb="4">
      <t>シセツセイビ</t>
    </rPh>
    <rPh sb="4" eb="6">
      <t>ツミタテ</t>
    </rPh>
    <phoneticPr fontId="2"/>
  </si>
  <si>
    <t>合　計</t>
    <rPh sb="0" eb="1">
      <t>ゴウ</t>
    </rPh>
    <rPh sb="2" eb="3">
      <t>ケイ</t>
    </rPh>
    <phoneticPr fontId="2"/>
  </si>
  <si>
    <t>積立不足額</t>
    <rPh sb="0" eb="2">
      <t>ツミタ</t>
    </rPh>
    <rPh sb="2" eb="5">
      <t>フソクガク</t>
    </rPh>
    <phoneticPr fontId="2"/>
  </si>
  <si>
    <t>資金繰り可能期間</t>
    <rPh sb="0" eb="3">
      <t>シキング</t>
    </rPh>
    <rPh sb="4" eb="8">
      <t>カノウキカン</t>
    </rPh>
    <phoneticPr fontId="2"/>
  </si>
  <si>
    <t>ヶ月</t>
    <rPh sb="1" eb="2">
      <t>ゲツ</t>
    </rPh>
    <phoneticPr fontId="2"/>
  </si>
  <si>
    <t>　　年間事業活動支出計の</t>
    <rPh sb="2" eb="4">
      <t>ネンカン</t>
    </rPh>
    <rPh sb="4" eb="8">
      <t>ジギョウカツドウ</t>
    </rPh>
    <rPh sb="8" eb="10">
      <t>シシュツ</t>
    </rPh>
    <rPh sb="10" eb="11">
      <t>ケイ</t>
    </rPh>
    <phoneticPr fontId="2"/>
  </si>
  <si>
    <t>　　積立資産を含めた場合</t>
    <rPh sb="2" eb="6">
      <t>ツミタテシサン</t>
    </rPh>
    <rPh sb="7" eb="8">
      <t>フク</t>
    </rPh>
    <rPh sb="10" eb="12">
      <t>バアイ</t>
    </rPh>
    <phoneticPr fontId="2"/>
  </si>
  <si>
    <t>（１）資金収支計算書（概要）</t>
    <rPh sb="3" eb="7">
      <t>シキンシュウシ</t>
    </rPh>
    <rPh sb="7" eb="10">
      <t>ケイサンショ</t>
    </rPh>
    <rPh sb="11" eb="13">
      <t>ガイヨウ</t>
    </rPh>
    <phoneticPr fontId="2"/>
  </si>
  <si>
    <t>（２）事業活動計算書（概要）</t>
    <rPh sb="3" eb="5">
      <t>ジギョウ</t>
    </rPh>
    <rPh sb="5" eb="7">
      <t>カツドウ</t>
    </rPh>
    <rPh sb="7" eb="10">
      <t>ケイサンショ</t>
    </rPh>
    <rPh sb="11" eb="13">
      <t>ガイヨウ</t>
    </rPh>
    <phoneticPr fontId="2"/>
  </si>
  <si>
    <t>（３）貸借対照表（概要）</t>
    <rPh sb="3" eb="8">
      <t>タイシャクタイショウヒョウ</t>
    </rPh>
    <rPh sb="9" eb="11">
      <t>ガイヨウ</t>
    </rPh>
    <phoneticPr fontId="2"/>
  </si>
  <si>
    <t>施設整備等補助金収入</t>
    <rPh sb="0" eb="2">
      <t>シセツ</t>
    </rPh>
    <rPh sb="2" eb="5">
      <t>セイビトウ</t>
    </rPh>
    <rPh sb="5" eb="8">
      <t>ホジョキン</t>
    </rPh>
    <rPh sb="8" eb="10">
      <t>シュウニュウ</t>
    </rPh>
    <phoneticPr fontId="2"/>
  </si>
  <si>
    <t>ﾌｧｲﾅﾝｽ･ﾘｰｽ債務の返済支出</t>
    <rPh sb="10" eb="12">
      <t>サイム</t>
    </rPh>
    <rPh sb="13" eb="17">
      <t>ヘンサイシシュツ</t>
    </rPh>
    <phoneticPr fontId="2"/>
  </si>
  <si>
    <t>拠点区分間繰入金支出</t>
    <rPh sb="0" eb="2">
      <t>キョテン</t>
    </rPh>
    <rPh sb="2" eb="4">
      <t>クブン</t>
    </rPh>
    <rPh sb="4" eb="5">
      <t>カン</t>
    </rPh>
    <rPh sb="5" eb="7">
      <t>クリイレ</t>
    </rPh>
    <rPh sb="7" eb="8">
      <t>キン</t>
    </rPh>
    <rPh sb="8" eb="10">
      <t>シシュツ</t>
    </rPh>
    <phoneticPr fontId="2"/>
  </si>
  <si>
    <t>経常経費寄附金収益</t>
    <rPh sb="0" eb="4">
      <t>ケイジョウケイヒ</t>
    </rPh>
    <rPh sb="4" eb="7">
      <t>キフキン</t>
    </rPh>
    <rPh sb="7" eb="9">
      <t>シュウエキ</t>
    </rPh>
    <phoneticPr fontId="2"/>
  </si>
  <si>
    <t>減価償却費</t>
    <rPh sb="0" eb="5">
      <t>ゲンカショウキャクヒ</t>
    </rPh>
    <phoneticPr fontId="2"/>
  </si>
  <si>
    <t>国庫補助金等特別積立金取崩額</t>
    <rPh sb="0" eb="8">
      <t>コッコホジョキントウトクベツ</t>
    </rPh>
    <rPh sb="8" eb="11">
      <t>ツミタテキン</t>
    </rPh>
    <rPh sb="11" eb="14">
      <t>トリクズシガク</t>
    </rPh>
    <phoneticPr fontId="2"/>
  </si>
  <si>
    <t>施設整備等補助金収益</t>
    <rPh sb="0" eb="5">
      <t>シセツセイビトウ</t>
    </rPh>
    <rPh sb="5" eb="10">
      <t>ホジョキンシュウエキ</t>
    </rPh>
    <phoneticPr fontId="2"/>
  </si>
  <si>
    <t>国庫補助金等特別積立積立額</t>
    <rPh sb="0" eb="10">
      <t>コッコホジョキントウトクベツツミタテ</t>
    </rPh>
    <rPh sb="10" eb="13">
      <t>ツミタテガク</t>
    </rPh>
    <phoneticPr fontId="2"/>
  </si>
  <si>
    <t>拠点区分間繰入金費用</t>
    <rPh sb="0" eb="5">
      <t>キョテンクブンカン</t>
    </rPh>
    <rPh sb="5" eb="8">
      <t>クリイレキン</t>
    </rPh>
    <rPh sb="8" eb="10">
      <t>ヒヨウ</t>
    </rPh>
    <phoneticPr fontId="2"/>
  </si>
  <si>
    <t>未収補助金</t>
    <rPh sb="0" eb="2">
      <t>ミシュウ</t>
    </rPh>
    <rPh sb="2" eb="5">
      <t>ホジョキン</t>
    </rPh>
    <phoneticPr fontId="2"/>
  </si>
  <si>
    <t>退職給付引当資産</t>
    <rPh sb="0" eb="2">
      <t>タイショク</t>
    </rPh>
    <rPh sb="2" eb="4">
      <t>キュウフ</t>
    </rPh>
    <rPh sb="4" eb="8">
      <t>ヒキアテシサン</t>
    </rPh>
    <phoneticPr fontId="2"/>
  </si>
  <si>
    <t>有形リース資産・ソフトウェア</t>
    <rPh sb="0" eb="2">
      <t>ユウケイ</t>
    </rPh>
    <rPh sb="5" eb="7">
      <t>シサン</t>
    </rPh>
    <phoneticPr fontId="2"/>
  </si>
  <si>
    <t>1年以内返済予定ﾘｰｽ債務</t>
    <rPh sb="1" eb="2">
      <t>ネン</t>
    </rPh>
    <rPh sb="2" eb="4">
      <t>イナイ</t>
    </rPh>
    <rPh sb="4" eb="8">
      <t>ヘンサイヨテイ</t>
    </rPh>
    <rPh sb="11" eb="13">
      <t>サイム</t>
    </rPh>
    <phoneticPr fontId="2"/>
  </si>
  <si>
    <t>賞与引当金</t>
    <rPh sb="0" eb="2">
      <t>ショウヨ</t>
    </rPh>
    <rPh sb="2" eb="5">
      <t>ヒキアテキン</t>
    </rPh>
    <phoneticPr fontId="2"/>
  </si>
  <si>
    <t>リース債務</t>
    <rPh sb="3" eb="5">
      <t>サイム</t>
    </rPh>
    <phoneticPr fontId="2"/>
  </si>
  <si>
    <t>（４）中期経営計画の達成状況及び課題</t>
    <rPh sb="3" eb="5">
      <t>チュウキ</t>
    </rPh>
    <rPh sb="5" eb="7">
      <t>ケイエイ</t>
    </rPh>
    <rPh sb="7" eb="9">
      <t>ケイカク</t>
    </rPh>
    <rPh sb="10" eb="12">
      <t>タッセイ</t>
    </rPh>
    <rPh sb="12" eb="14">
      <t>ジョウキョウ</t>
    </rPh>
    <rPh sb="14" eb="15">
      <t>オヨ</t>
    </rPh>
    <rPh sb="16" eb="18">
      <t>カダイ</t>
    </rPh>
    <phoneticPr fontId="2"/>
  </si>
  <si>
    <t>　　④目標達成に向けた課題及び今後の取組</t>
    <rPh sb="3" eb="5">
      <t>モクヒョウ</t>
    </rPh>
    <rPh sb="5" eb="7">
      <t>タッセイ</t>
    </rPh>
    <rPh sb="8" eb="9">
      <t>ム</t>
    </rPh>
    <rPh sb="11" eb="13">
      <t>カダイ</t>
    </rPh>
    <rPh sb="13" eb="14">
      <t>オヨ</t>
    </rPh>
    <rPh sb="15" eb="17">
      <t>コンゴ</t>
    </rPh>
    <rPh sb="18" eb="20">
      <t>トリクミ</t>
    </rPh>
    <phoneticPr fontId="2"/>
  </si>
  <si>
    <t>介護保険事業収入</t>
    <rPh sb="0" eb="4">
      <t>カイゴホケン</t>
    </rPh>
    <rPh sb="4" eb="8">
      <t>ジギョウシュウニュウ</t>
    </rPh>
    <phoneticPr fontId="2"/>
  </si>
  <si>
    <t>経常経費寄附金収入</t>
    <rPh sb="0" eb="7">
      <t>ケイジョウケイヒキフキン</t>
    </rPh>
    <rPh sb="7" eb="9">
      <t>シュウニュウ</t>
    </rPh>
    <phoneticPr fontId="2"/>
  </si>
  <si>
    <t>受取利息配当金収入</t>
    <rPh sb="0" eb="9">
      <t>ウケトリリソクハイトウキンシュウニュウ</t>
    </rPh>
    <phoneticPr fontId="2"/>
  </si>
  <si>
    <t>利用者負担軽減額</t>
    <rPh sb="0" eb="5">
      <t>リヨウシャフタン</t>
    </rPh>
    <rPh sb="5" eb="8">
      <t>ケイゲンガク</t>
    </rPh>
    <phoneticPr fontId="2"/>
  </si>
  <si>
    <t>介護保険事業収益</t>
    <rPh sb="0" eb="6">
      <t>カイゴホケンジギョウ</t>
    </rPh>
    <rPh sb="6" eb="8">
      <t>シュウエキ</t>
    </rPh>
    <phoneticPr fontId="2"/>
  </si>
  <si>
    <t>その他の収益</t>
    <rPh sb="2" eb="3">
      <t>タ</t>
    </rPh>
    <rPh sb="4" eb="6">
      <t>シュウエキ</t>
    </rPh>
    <phoneticPr fontId="2"/>
  </si>
  <si>
    <t>その他のサービス活動費用</t>
    <rPh sb="2" eb="3">
      <t>タ</t>
    </rPh>
    <rPh sb="8" eb="10">
      <t>カツドウ</t>
    </rPh>
    <rPh sb="10" eb="12">
      <t>ヒヨウ</t>
    </rPh>
    <phoneticPr fontId="2"/>
  </si>
  <si>
    <t>その他の特別収益</t>
    <rPh sb="2" eb="3">
      <t>タ</t>
    </rPh>
    <rPh sb="4" eb="6">
      <t>トクベツ</t>
    </rPh>
    <rPh sb="6" eb="8">
      <t>シュウエキ</t>
    </rPh>
    <phoneticPr fontId="2"/>
  </si>
  <si>
    <t>利用者負担軽減額・徴収不能引当金繰入</t>
    <rPh sb="0" eb="3">
      <t>リヨウシャ</t>
    </rPh>
    <rPh sb="3" eb="5">
      <t>フタン</t>
    </rPh>
    <rPh sb="5" eb="8">
      <t>ケイゲンガク</t>
    </rPh>
    <rPh sb="9" eb="13">
      <t>チョウシュウフノウ</t>
    </rPh>
    <rPh sb="13" eb="16">
      <t>ヒキアテキン</t>
    </rPh>
    <rPh sb="16" eb="18">
      <t>クリイレ</t>
    </rPh>
    <phoneticPr fontId="2"/>
  </si>
  <si>
    <t>徴収不能引当金</t>
    <rPh sb="0" eb="4">
      <t>チョウシュウフノウ</t>
    </rPh>
    <rPh sb="4" eb="7">
      <t>ヒキアテキン</t>
    </rPh>
    <phoneticPr fontId="2"/>
  </si>
  <si>
    <t>建物（固）</t>
    <rPh sb="0" eb="2">
      <t>タテモノ</t>
    </rPh>
    <rPh sb="3" eb="4">
      <t>カタ</t>
    </rPh>
    <phoneticPr fontId="2"/>
  </si>
  <si>
    <t>その他の支出</t>
    <rPh sb="2" eb="3">
      <t>タ</t>
    </rPh>
    <rPh sb="4" eb="6">
      <t>シシュツ</t>
    </rPh>
    <phoneticPr fontId="2"/>
  </si>
  <si>
    <t>拠点区分間繰入金収入</t>
    <rPh sb="0" eb="5">
      <t>キョテンクブンカン</t>
    </rPh>
    <rPh sb="5" eb="8">
      <t>クリイレキン</t>
    </rPh>
    <rPh sb="8" eb="10">
      <t>シュウニュウ</t>
    </rPh>
    <phoneticPr fontId="2"/>
  </si>
  <si>
    <t>受取利息配当金収益</t>
    <rPh sb="0" eb="2">
      <t>ウケトリ</t>
    </rPh>
    <rPh sb="2" eb="4">
      <t>リソク</t>
    </rPh>
    <rPh sb="4" eb="7">
      <t>ハイトウキン</t>
    </rPh>
    <rPh sb="7" eb="9">
      <t>シュウエキ</t>
    </rPh>
    <phoneticPr fontId="2"/>
  </si>
  <si>
    <t>拠点区分間繰入金収益</t>
    <rPh sb="0" eb="5">
      <t>キョテンクブンカン</t>
    </rPh>
    <rPh sb="5" eb="8">
      <t>クリイレキン</t>
    </rPh>
    <rPh sb="8" eb="10">
      <t>シュウエキ</t>
    </rPh>
    <phoneticPr fontId="2"/>
  </si>
  <si>
    <t>その他の特別損失</t>
    <rPh sb="2" eb="3">
      <t>タ</t>
    </rPh>
    <rPh sb="4" eb="6">
      <t>トクベツ</t>
    </rPh>
    <rPh sb="6" eb="8">
      <t>ソンシツ</t>
    </rPh>
    <phoneticPr fontId="2"/>
  </si>
  <si>
    <t>事業未収金・未収金</t>
    <rPh sb="0" eb="5">
      <t>ジギョウミシュウキン</t>
    </rPh>
    <rPh sb="6" eb="9">
      <t>ミシュウキン</t>
    </rPh>
    <phoneticPr fontId="2"/>
  </si>
  <si>
    <t>前払金</t>
    <rPh sb="0" eb="2">
      <t>マエバライ</t>
    </rPh>
    <rPh sb="2" eb="3">
      <t>キン</t>
    </rPh>
    <phoneticPr fontId="2"/>
  </si>
  <si>
    <t>構築物</t>
    <rPh sb="0" eb="3">
      <t>コウチクブツ</t>
    </rPh>
    <phoneticPr fontId="2"/>
  </si>
  <si>
    <t>車輌運搬具</t>
    <rPh sb="0" eb="2">
      <t>シャリョウ</t>
    </rPh>
    <rPh sb="2" eb="5">
      <t>ウンパング</t>
    </rPh>
    <phoneticPr fontId="2"/>
  </si>
  <si>
    <t>器具及び備品</t>
    <rPh sb="0" eb="2">
      <t>キグ</t>
    </rPh>
    <rPh sb="2" eb="3">
      <t>オヨ</t>
    </rPh>
    <rPh sb="4" eb="6">
      <t>ビヒン</t>
    </rPh>
    <phoneticPr fontId="2"/>
  </si>
  <si>
    <t>差入保証金</t>
    <rPh sb="0" eb="5">
      <t>サシイレホショウキン</t>
    </rPh>
    <phoneticPr fontId="2"/>
  </si>
  <si>
    <t>預り金</t>
    <rPh sb="0" eb="1">
      <t>アズカ</t>
    </rPh>
    <rPh sb="2" eb="3">
      <t>キン</t>
    </rPh>
    <phoneticPr fontId="2"/>
  </si>
  <si>
    <t>職員預り金</t>
    <rPh sb="0" eb="2">
      <t>ショクイン</t>
    </rPh>
    <rPh sb="2" eb="3">
      <t>アズカ</t>
    </rPh>
    <rPh sb="4" eb="5">
      <t>キン</t>
    </rPh>
    <phoneticPr fontId="2"/>
  </si>
  <si>
    <t>退職給付引当金</t>
    <rPh sb="0" eb="7">
      <t>タイショクキュウフヒキアテキン</t>
    </rPh>
    <phoneticPr fontId="2"/>
  </si>
  <si>
    <t>　財務基盤の強化の目標</t>
    <rPh sb="1" eb="3">
      <t>ザイム</t>
    </rPh>
    <rPh sb="3" eb="5">
      <t>キバン</t>
    </rPh>
    <rPh sb="6" eb="8">
      <t>キョウカ</t>
    </rPh>
    <rPh sb="9" eb="11">
      <t>モクヒョウ</t>
    </rPh>
    <phoneticPr fontId="2"/>
  </si>
  <si>
    <t>事業未払金・未払費用</t>
    <rPh sb="0" eb="2">
      <t>ジギョウ</t>
    </rPh>
    <rPh sb="2" eb="5">
      <t>ミハライキン</t>
    </rPh>
    <rPh sb="6" eb="10">
      <t>ミハライヒヨウ</t>
    </rPh>
    <phoneticPr fontId="2"/>
  </si>
  <si>
    <t>【課題】　さのデイ稼働率の低迷について　　　　　　　　　年間目標稼働率　　　　　一般　77％　認知　89％　　　　　　　決算平均稼働率        　一般　64.3％　認知　69％　　　新規利用者数の低迷、長時間利用者から短時間利用者の移行、長期入院者、ショートステイ利用者、特養入所者の増による延べ人数の減少　　　　　　　　　　　                                    　　                                                                                                                               【今後の取り組み】安定的な稼働率への仕組み作り　　　　　新規利用者の獲得に向けて広報活動の強化、保険外サービスの導入により登録者数の増加を目指し、延べ利用日数が多い利用者が突発的な事由により利用中止になった場合でも人数調整が出来るような仕組み作りを構築する。</t>
    <rPh sb="1" eb="3">
      <t>カダイ</t>
    </rPh>
    <rPh sb="9" eb="12">
      <t>カドウリツ</t>
    </rPh>
    <rPh sb="13" eb="15">
      <t>テイメイ</t>
    </rPh>
    <rPh sb="28" eb="30">
      <t>ネンカン</t>
    </rPh>
    <rPh sb="30" eb="32">
      <t>モクヒョウ</t>
    </rPh>
    <rPh sb="32" eb="34">
      <t>カドウ</t>
    </rPh>
    <rPh sb="34" eb="35">
      <t>リツ</t>
    </rPh>
    <rPh sb="40" eb="42">
      <t>イッパン</t>
    </rPh>
    <rPh sb="47" eb="49">
      <t>ニンチ</t>
    </rPh>
    <rPh sb="62" eb="67">
      <t>ヘイキンカドウリツ</t>
    </rPh>
    <rPh sb="76" eb="78">
      <t>イッパン</t>
    </rPh>
    <rPh sb="85" eb="87">
      <t>ニンチ</t>
    </rPh>
    <rPh sb="94" eb="99">
      <t>シンキリヨウシャ</t>
    </rPh>
    <rPh sb="99" eb="100">
      <t>スウ</t>
    </rPh>
    <rPh sb="101" eb="103">
      <t>テイメイ</t>
    </rPh>
    <rPh sb="104" eb="110">
      <t>チョウジカンリヨウシャ</t>
    </rPh>
    <rPh sb="112" eb="115">
      <t>タンジカン</t>
    </rPh>
    <rPh sb="115" eb="118">
      <t>リヨウシャ</t>
    </rPh>
    <rPh sb="119" eb="121">
      <t>イコウ</t>
    </rPh>
    <rPh sb="122" eb="127">
      <t>チョウキニュウインシャ</t>
    </rPh>
    <rPh sb="135" eb="138">
      <t>リヨウシャ</t>
    </rPh>
    <rPh sb="139" eb="144">
      <t>トクヨウニュウショシャ</t>
    </rPh>
    <rPh sb="145" eb="146">
      <t>ゾウ</t>
    </rPh>
    <rPh sb="149" eb="150">
      <t>ノ</t>
    </rPh>
    <rPh sb="151" eb="153">
      <t>ニンズウ</t>
    </rPh>
    <rPh sb="154" eb="156">
      <t>ゲンショウ</t>
    </rPh>
    <rPh sb="333" eb="335">
      <t>コンゴ</t>
    </rPh>
    <rPh sb="336" eb="337">
      <t>ト</t>
    </rPh>
    <rPh sb="338" eb="339">
      <t>ク</t>
    </rPh>
    <rPh sb="341" eb="344">
      <t>アンテイテキ</t>
    </rPh>
    <rPh sb="345" eb="348">
      <t>カドウリツ</t>
    </rPh>
    <rPh sb="350" eb="352">
      <t>シク</t>
    </rPh>
    <rPh sb="353" eb="354">
      <t>ヅク</t>
    </rPh>
    <rPh sb="360" eb="365">
      <t>シンキリヨウシャ</t>
    </rPh>
    <rPh sb="366" eb="368">
      <t>カクトク</t>
    </rPh>
    <rPh sb="369" eb="370">
      <t>ム</t>
    </rPh>
    <rPh sb="372" eb="376">
      <t>コウホウカツドウ</t>
    </rPh>
    <rPh sb="377" eb="379">
      <t>キョウカ</t>
    </rPh>
    <rPh sb="380" eb="383">
      <t>ホケンガイ</t>
    </rPh>
    <rPh sb="388" eb="390">
      <t>ドウニュウ</t>
    </rPh>
    <rPh sb="393" eb="397">
      <t>トウロクシャスウ</t>
    </rPh>
    <rPh sb="398" eb="399">
      <t>フ</t>
    </rPh>
    <rPh sb="401" eb="403">
      <t>メザ</t>
    </rPh>
    <rPh sb="405" eb="406">
      <t>ノ</t>
    </rPh>
    <rPh sb="407" eb="409">
      <t>リヨウ</t>
    </rPh>
    <rPh sb="412" eb="413">
      <t>オオ</t>
    </rPh>
    <rPh sb="414" eb="417">
      <t>リヨウシャ</t>
    </rPh>
    <rPh sb="418" eb="421">
      <t>トッパツテキ</t>
    </rPh>
    <rPh sb="422" eb="424">
      <t>ジユウ</t>
    </rPh>
    <rPh sb="427" eb="431">
      <t>リヨウチュウシ</t>
    </rPh>
    <rPh sb="435" eb="437">
      <t>バアイ</t>
    </rPh>
    <rPh sb="439" eb="443">
      <t>ニンズウチョウセイ</t>
    </rPh>
    <rPh sb="444" eb="446">
      <t>デキ</t>
    </rPh>
    <rPh sb="450" eb="452">
      <t>シク</t>
    </rPh>
    <rPh sb="453" eb="454">
      <t>ヅク</t>
    </rPh>
    <rPh sb="456" eb="458">
      <t>コウチク</t>
    </rPh>
    <phoneticPr fontId="2"/>
  </si>
  <si>
    <t>２０２５年度　さの拠点区分決算概要</t>
    <rPh sb="4" eb="6">
      <t>ネンド</t>
    </rPh>
    <rPh sb="9" eb="11">
      <t>キョテン</t>
    </rPh>
    <rPh sb="11" eb="13">
      <t>クブン</t>
    </rPh>
    <rPh sb="13" eb="15">
      <t>ケッサン</t>
    </rPh>
    <rPh sb="15" eb="17">
      <t>ガイヨウ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</si>
</sst>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4"/>
      <color theme="1"/>
      <name val="ＭＳ Ｐゴシック"/>
      <family val="3"/>
      <charset val="128"/>
      <scheme val="minor"/>
    </font>
    <font>
      <sz val="11"/>
      <color theme="1"/>
      <name val="ＭＳ Ｐ明朝"/>
      <family val="1"/>
      <charset val="128"/>
    </font>
    <font>
      <b/>
      <sz val="9"/>
      <color indexed="8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3">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3" fillId="0" borderId="0" xfId="0" applyFont="1">
      <alignment vertical="center"/>
    </xf>
    <xf numFmtId="0" fontId="0" fillId="0" borderId="0" xfId="0" applyAlignment="1">
      <alignment horizontal="right" vertical="center"/>
    </xf>
    <xf numFmtId="176" fontId="0" fillId="0" borderId="1" xfId="0" applyNumberFormat="1" applyBorder="1">
      <alignment vertical="center"/>
    </xf>
    <xf numFmtId="176" fontId="0" fillId="0" borderId="0" xfId="0" applyNumberFormat="1">
      <alignment vertical="center"/>
    </xf>
    <xf numFmtId="0" fontId="0" fillId="0" borderId="0" xfId="0" applyAlignment="1">
      <alignment vertical="center" shrinkToFit="1"/>
    </xf>
    <xf numFmtId="176" fontId="0" fillId="2" borderId="1" xfId="0" applyNumberFormat="1" applyFill="1" applyBorder="1">
      <alignment vertical="center"/>
    </xf>
    <xf numFmtId="0" fontId="0" fillId="0" borderId="1" xfId="0" applyBorder="1" applyAlignment="1">
      <alignment vertical="center" shrinkToFit="1"/>
    </xf>
    <xf numFmtId="0" fontId="0" fillId="0" borderId="2" xfId="0" applyBorder="1" applyAlignment="1">
      <alignment vertical="center" shrinkToFit="1"/>
    </xf>
    <xf numFmtId="176" fontId="0" fillId="0" borderId="10" xfId="1" applyNumberFormat="1" applyFont="1" applyBorder="1">
      <alignment vertical="center"/>
    </xf>
    <xf numFmtId="176" fontId="0" fillId="0" borderId="11" xfId="1" applyNumberFormat="1" applyFont="1" applyBorder="1">
      <alignment vertical="center"/>
    </xf>
    <xf numFmtId="0" fontId="0" fillId="0" borderId="7" xfId="0" applyBorder="1" applyAlignment="1">
      <alignment vertical="center" shrinkToFit="1"/>
    </xf>
    <xf numFmtId="176" fontId="0" fillId="0" borderId="1" xfId="1" applyNumberFormat="1" applyFont="1" applyBorder="1">
      <alignment vertical="center"/>
    </xf>
    <xf numFmtId="0" fontId="0" fillId="0" borderId="1" xfId="0" applyBorder="1" applyAlignment="1">
      <alignment horizontal="center" vertical="center" shrinkToFit="1"/>
    </xf>
    <xf numFmtId="176" fontId="0" fillId="2" borderId="15" xfId="1" applyNumberFormat="1" applyFont="1" applyFill="1" applyBorder="1">
      <alignment vertical="center"/>
    </xf>
    <xf numFmtId="176" fontId="0" fillId="2" borderId="1" xfId="1" applyNumberFormat="1" applyFont="1" applyFill="1" applyBorder="1">
      <alignment vertical="center"/>
    </xf>
    <xf numFmtId="176" fontId="0" fillId="2" borderId="11" xfId="1" applyNumberFormat="1" applyFont="1" applyFill="1" applyBorder="1">
      <alignment vertical="center"/>
    </xf>
    <xf numFmtId="176" fontId="0" fillId="2" borderId="10" xfId="1" applyNumberFormat="1" applyFont="1" applyFill="1" applyBorder="1">
      <alignment vertical="center"/>
    </xf>
    <xf numFmtId="0" fontId="0" fillId="0" borderId="13" xfId="0" applyBorder="1" applyAlignment="1">
      <alignment vertical="center" shrinkToFit="1"/>
    </xf>
    <xf numFmtId="176" fontId="0" fillId="0" borderId="13" xfId="0" applyNumberFormat="1" applyBorder="1">
      <alignment vertical="center"/>
    </xf>
    <xf numFmtId="177" fontId="0" fillId="0" borderId="0" xfId="0" applyNumberFormat="1">
      <alignment vertical="center"/>
    </xf>
    <xf numFmtId="0" fontId="0" fillId="0" borderId="1" xfId="0" applyBorder="1" applyAlignment="1">
      <alignment vertical="center" shrinkToFit="1"/>
    </xf>
    <xf numFmtId="0" fontId="0" fillId="2" borderId="12" xfId="0" applyFill="1" applyBorder="1" applyAlignment="1">
      <alignment horizontal="center" vertical="center" shrinkToFit="1"/>
    </xf>
    <xf numFmtId="0" fontId="0" fillId="2" borderId="13"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12" xfId="0" applyFill="1" applyBorder="1" applyAlignment="1">
      <alignment vertical="center" shrinkToFit="1"/>
    </xf>
    <xf numFmtId="0" fontId="0" fillId="2" borderId="13" xfId="0" applyFill="1" applyBorder="1" applyAlignment="1">
      <alignment vertical="center" shrinkToFit="1"/>
    </xf>
    <xf numFmtId="0" fontId="0" fillId="2" borderId="14" xfId="0" applyFill="1"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0" fillId="0" borderId="12" xfId="0" applyBorder="1" applyAlignment="1">
      <alignment horizontal="center" vertical="center" shrinkToFit="1"/>
    </xf>
    <xf numFmtId="0" fontId="0" fillId="0" borderId="14" xfId="0" applyBorder="1" applyAlignment="1">
      <alignment horizontal="center" vertical="center" shrinkToFit="1"/>
    </xf>
    <xf numFmtId="0" fontId="0" fillId="0" borderId="1" xfId="0" applyBorder="1" applyAlignment="1">
      <alignment horizontal="center" vertical="center" textRotation="255" shrinkToFit="1"/>
    </xf>
    <xf numFmtId="0" fontId="0" fillId="0" borderId="19" xfId="0" applyBorder="1" applyAlignment="1">
      <alignment horizontal="center" vertical="center" textRotation="255" shrinkToFit="1"/>
    </xf>
    <xf numFmtId="0" fontId="0" fillId="0" borderId="10" xfId="0" applyBorder="1" applyAlignment="1">
      <alignment horizontal="center" vertical="center" textRotation="255" shrinkToFit="1"/>
    </xf>
    <xf numFmtId="0" fontId="0" fillId="0" borderId="11" xfId="0" applyBorder="1" applyAlignment="1">
      <alignment horizontal="center" vertical="center" textRotation="255" shrinkToFit="1"/>
    </xf>
    <xf numFmtId="0" fontId="0" fillId="2" borderId="3" xfId="0" applyFill="1" applyBorder="1" applyAlignment="1">
      <alignment vertical="center" shrinkToFit="1"/>
    </xf>
    <xf numFmtId="0" fontId="0" fillId="2" borderId="4" xfId="0" applyFill="1" applyBorder="1" applyAlignment="1">
      <alignment vertical="center" shrinkToFit="1"/>
    </xf>
    <xf numFmtId="0" fontId="0" fillId="2" borderId="5" xfId="0" applyFill="1" applyBorder="1" applyAlignment="1">
      <alignment vertical="center" shrinkToFit="1"/>
    </xf>
    <xf numFmtId="0" fontId="0" fillId="2" borderId="16" xfId="0" applyFill="1" applyBorder="1" applyAlignment="1">
      <alignment vertical="center" shrinkToFit="1"/>
    </xf>
    <xf numFmtId="0" fontId="0" fillId="2" borderId="17" xfId="0" applyFill="1" applyBorder="1" applyAlignment="1">
      <alignment vertical="center" shrinkToFit="1"/>
    </xf>
    <xf numFmtId="0" fontId="0" fillId="2" borderId="18" xfId="0" applyFill="1" applyBorder="1" applyAlignment="1">
      <alignment vertical="center" shrinkToFit="1"/>
    </xf>
    <xf numFmtId="0" fontId="0" fillId="0" borderId="0" xfId="0" applyAlignment="1">
      <alignment vertical="center" shrinkToFit="1"/>
    </xf>
    <xf numFmtId="0" fontId="0" fillId="0" borderId="6" xfId="0" applyBorder="1"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2" borderId="7" xfId="0" applyFill="1" applyBorder="1" applyAlignment="1">
      <alignment vertical="center" shrinkToFit="1"/>
    </xf>
    <xf numFmtId="0" fontId="0" fillId="2" borderId="8" xfId="0" applyFill="1" applyBorder="1" applyAlignment="1">
      <alignment vertical="center" shrinkToFit="1"/>
    </xf>
    <xf numFmtId="0" fontId="0" fillId="2" borderId="9" xfId="0" applyFill="1" applyBorder="1" applyAlignment="1">
      <alignment vertical="center" shrinkToFit="1"/>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0" fillId="0" borderId="1" xfId="0" applyBorder="1" applyAlignment="1">
      <alignment horizontal="center" vertical="center" shrinkToFit="1"/>
    </xf>
    <xf numFmtId="0" fontId="0" fillId="0" borderId="13" xfId="0" applyBorder="1" applyAlignment="1">
      <alignment horizontal="center" vertical="center" shrinkToFit="1"/>
    </xf>
    <xf numFmtId="0" fontId="0" fillId="2" borderId="1" xfId="0" applyFill="1" applyBorder="1" applyAlignment="1">
      <alignment horizontal="center" vertical="center" shrinkToFit="1"/>
    </xf>
    <xf numFmtId="0" fontId="0" fillId="2" borderId="1" xfId="0" applyFill="1" applyBorder="1" applyAlignment="1">
      <alignment horizontal="center" vertical="center"/>
    </xf>
    <xf numFmtId="0" fontId="0" fillId="2" borderId="1" xfId="0" applyFill="1" applyBorder="1" applyAlignment="1">
      <alignment vertical="center" shrinkToFit="1"/>
    </xf>
    <xf numFmtId="0" fontId="5" fillId="0" borderId="0" xfId="0" applyFont="1" applyAlignment="1">
      <alignment vertical="center" textRotation="180"/>
    </xf>
    <xf numFmtId="0" fontId="0" fillId="0" borderId="3" xfId="0" applyFill="1" applyBorder="1" applyAlignment="1">
      <alignment vertical="top" wrapText="1"/>
    </xf>
    <xf numFmtId="0" fontId="0" fillId="0" borderId="4" xfId="0" applyFill="1" applyBorder="1" applyAlignment="1">
      <alignment vertical="top" wrapText="1"/>
    </xf>
    <xf numFmtId="0" fontId="0" fillId="0" borderId="5" xfId="0" applyFill="1" applyBorder="1" applyAlignment="1">
      <alignment vertical="top" wrapText="1"/>
    </xf>
    <xf numFmtId="0" fontId="0" fillId="0" borderId="2" xfId="0" applyFill="1" applyBorder="1" applyAlignment="1">
      <alignment vertical="top" wrapText="1"/>
    </xf>
    <xf numFmtId="0" fontId="0" fillId="0" borderId="0" xfId="0" applyFill="1" applyAlignment="1">
      <alignment vertical="top" wrapText="1"/>
    </xf>
    <xf numFmtId="0" fontId="0" fillId="0" borderId="6" xfId="0" applyFill="1" applyBorder="1" applyAlignment="1">
      <alignment vertical="top" wrapText="1"/>
    </xf>
    <xf numFmtId="0" fontId="0" fillId="0" borderId="7" xfId="0" applyFill="1" applyBorder="1" applyAlignment="1">
      <alignment vertical="top" wrapText="1"/>
    </xf>
    <xf numFmtId="0" fontId="0" fillId="0" borderId="8" xfId="0" applyFill="1" applyBorder="1" applyAlignment="1">
      <alignment vertical="top" wrapText="1"/>
    </xf>
    <xf numFmtId="0" fontId="0" fillId="0" borderId="9" xfId="0" applyFill="1" applyBorder="1" applyAlignment="1">
      <alignmen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6"/>
  <sheetViews>
    <sheetView tabSelected="1" topLeftCell="A46" zoomScaleNormal="100" workbookViewId="0">
      <selection activeCell="J65" sqref="J65"/>
    </sheetView>
  </sheetViews>
  <sheetFormatPr defaultRowHeight="13.5" x14ac:dyDescent="0.15"/>
  <cols>
    <col min="2" max="2" width="3.625" customWidth="1"/>
    <col min="3" max="7" width="11" customWidth="1"/>
    <col min="9" max="9" width="3.625" customWidth="1"/>
    <col min="10" max="14" width="11" customWidth="1"/>
  </cols>
  <sheetData>
    <row r="1" spans="1:14" ht="13.5" customHeight="1" x14ac:dyDescent="0.15">
      <c r="A1" s="63">
        <v>67</v>
      </c>
      <c r="B1" s="52" t="s">
        <v>142</v>
      </c>
      <c r="C1" s="53"/>
      <c r="D1" s="53"/>
      <c r="E1" s="53"/>
      <c r="F1" s="53"/>
      <c r="G1" s="54"/>
    </row>
    <row r="2" spans="1:14" ht="13.5" customHeight="1" x14ac:dyDescent="0.15">
      <c r="A2" s="63"/>
      <c r="B2" s="55"/>
      <c r="C2" s="56"/>
      <c r="D2" s="56"/>
      <c r="E2" s="56"/>
      <c r="F2" s="56"/>
      <c r="G2" s="57"/>
    </row>
    <row r="3" spans="1:14" x14ac:dyDescent="0.15">
      <c r="A3" s="63"/>
    </row>
    <row r="4" spans="1:14" x14ac:dyDescent="0.15">
      <c r="A4" s="63"/>
      <c r="B4" s="3" t="s">
        <v>94</v>
      </c>
      <c r="I4" s="3" t="s">
        <v>95</v>
      </c>
    </row>
    <row r="5" spans="1:14" x14ac:dyDescent="0.15">
      <c r="A5" s="63"/>
      <c r="G5" s="4" t="s">
        <v>27</v>
      </c>
      <c r="N5" s="4" t="s">
        <v>27</v>
      </c>
    </row>
    <row r="6" spans="1:14" x14ac:dyDescent="0.15">
      <c r="A6" s="63"/>
      <c r="B6" s="58" t="s">
        <v>0</v>
      </c>
      <c r="C6" s="58"/>
      <c r="D6" s="58"/>
      <c r="E6" s="1" t="s">
        <v>63</v>
      </c>
      <c r="F6" s="1" t="s">
        <v>64</v>
      </c>
      <c r="G6" s="1" t="s">
        <v>65</v>
      </c>
      <c r="I6" s="58" t="s">
        <v>0</v>
      </c>
      <c r="J6" s="58"/>
      <c r="K6" s="58"/>
      <c r="L6" s="1" t="s">
        <v>24</v>
      </c>
      <c r="M6" s="1" t="s">
        <v>25</v>
      </c>
      <c r="N6" s="1" t="s">
        <v>26</v>
      </c>
    </row>
    <row r="7" spans="1:14" ht="13.5" customHeight="1" x14ac:dyDescent="0.15">
      <c r="A7" s="63"/>
      <c r="B7" s="36" t="s">
        <v>49</v>
      </c>
      <c r="C7" s="30" t="s">
        <v>114</v>
      </c>
      <c r="D7" s="32"/>
      <c r="E7" s="5">
        <v>824012000</v>
      </c>
      <c r="F7" s="5">
        <v>827089024</v>
      </c>
      <c r="G7" s="5">
        <f t="shared" ref="G7:G11" si="0">E7-F7</f>
        <v>-3077024</v>
      </c>
      <c r="I7" s="35" t="s">
        <v>1</v>
      </c>
      <c r="J7" s="30" t="s">
        <v>118</v>
      </c>
      <c r="K7" s="32"/>
      <c r="L7" s="5">
        <v>827089024</v>
      </c>
      <c r="M7" s="5">
        <v>836234433</v>
      </c>
      <c r="N7" s="5">
        <f>L7-M7</f>
        <v>-9145409</v>
      </c>
    </row>
    <row r="8" spans="1:14" x14ac:dyDescent="0.15">
      <c r="A8" s="63"/>
      <c r="B8" s="37"/>
      <c r="C8" s="30" t="s">
        <v>115</v>
      </c>
      <c r="D8" s="32"/>
      <c r="E8" s="5">
        <v>20000</v>
      </c>
      <c r="F8" s="5">
        <v>46609</v>
      </c>
      <c r="G8" s="5">
        <f t="shared" ref="G8:G10" si="1">E8-F8</f>
        <v>-26609</v>
      </c>
      <c r="I8" s="35"/>
      <c r="J8" s="30" t="s">
        <v>100</v>
      </c>
      <c r="K8" s="32"/>
      <c r="L8" s="5">
        <v>46609</v>
      </c>
      <c r="M8" s="5">
        <v>110000</v>
      </c>
      <c r="N8" s="5">
        <f>L8-M8</f>
        <v>-63391</v>
      </c>
    </row>
    <row r="9" spans="1:14" x14ac:dyDescent="0.15">
      <c r="A9" s="63"/>
      <c r="B9" s="37"/>
      <c r="C9" s="30" t="s">
        <v>116</v>
      </c>
      <c r="D9" s="32"/>
      <c r="E9" s="5">
        <v>64000</v>
      </c>
      <c r="F9" s="5">
        <v>380922</v>
      </c>
      <c r="G9" s="5">
        <f t="shared" si="1"/>
        <v>-316922</v>
      </c>
      <c r="I9" s="35"/>
      <c r="J9" s="30" t="s">
        <v>119</v>
      </c>
      <c r="K9" s="32"/>
      <c r="L9" s="5">
        <v>1711260</v>
      </c>
      <c r="M9" s="5">
        <v>0</v>
      </c>
      <c r="N9" s="5">
        <f>L9-M9</f>
        <v>1711260</v>
      </c>
    </row>
    <row r="10" spans="1:14" x14ac:dyDescent="0.15">
      <c r="A10" s="63"/>
      <c r="B10" s="37"/>
      <c r="C10" s="30" t="s">
        <v>66</v>
      </c>
      <c r="D10" s="32"/>
      <c r="E10" s="5">
        <v>2062000</v>
      </c>
      <c r="F10" s="5">
        <v>6208553</v>
      </c>
      <c r="G10" s="5">
        <f t="shared" si="1"/>
        <v>-4146553</v>
      </c>
      <c r="I10" s="35"/>
      <c r="J10" s="30"/>
      <c r="K10" s="32"/>
      <c r="L10" s="5"/>
      <c r="M10" s="5"/>
      <c r="N10" s="5">
        <f>L10-M10</f>
        <v>0</v>
      </c>
    </row>
    <row r="11" spans="1:14" x14ac:dyDescent="0.15">
      <c r="A11" s="63"/>
      <c r="B11" s="37"/>
      <c r="C11" s="30"/>
      <c r="D11" s="32"/>
      <c r="E11" s="5"/>
      <c r="F11" s="5"/>
      <c r="G11" s="5">
        <f t="shared" si="0"/>
        <v>0</v>
      </c>
      <c r="I11" s="35"/>
      <c r="J11" s="33" t="s">
        <v>2</v>
      </c>
      <c r="K11" s="34"/>
      <c r="L11" s="5">
        <f>SUM(L7:L10)</f>
        <v>828846893</v>
      </c>
      <c r="M11" s="5">
        <f>SUM(M7:M10)</f>
        <v>836344433</v>
      </c>
      <c r="N11" s="5">
        <f t="shared" ref="N11" si="2">SUM(N7:N9)</f>
        <v>-7497540</v>
      </c>
    </row>
    <row r="12" spans="1:14" ht="13.5" customHeight="1" x14ac:dyDescent="0.15">
      <c r="A12" s="63"/>
      <c r="B12" s="38"/>
      <c r="C12" s="33" t="s">
        <v>51</v>
      </c>
      <c r="D12" s="34"/>
      <c r="E12" s="5">
        <f>SUM(E7:E11)</f>
        <v>826158000</v>
      </c>
      <c r="F12" s="5">
        <f>SUM(F7:F11)</f>
        <v>833725108</v>
      </c>
      <c r="G12" s="5">
        <f>SUM(G7:G11)</f>
        <v>-7567108</v>
      </c>
      <c r="I12" s="36" t="s">
        <v>3</v>
      </c>
      <c r="J12" s="30" t="s">
        <v>4</v>
      </c>
      <c r="K12" s="32"/>
      <c r="L12" s="5">
        <v>617805641</v>
      </c>
      <c r="M12" s="5">
        <v>614638352</v>
      </c>
      <c r="N12" s="5">
        <f t="shared" ref="N12:N17" si="3">L12-M12</f>
        <v>3167289</v>
      </c>
    </row>
    <row r="13" spans="1:14" x14ac:dyDescent="0.15">
      <c r="A13" s="63"/>
      <c r="B13" s="36" t="s">
        <v>50</v>
      </c>
      <c r="C13" s="30" t="s">
        <v>67</v>
      </c>
      <c r="D13" s="32"/>
      <c r="E13" s="5">
        <v>621716000</v>
      </c>
      <c r="F13" s="5">
        <v>622962802</v>
      </c>
      <c r="G13" s="5">
        <f>E13-F13</f>
        <v>-1246802</v>
      </c>
      <c r="I13" s="37"/>
      <c r="J13" s="30" t="s">
        <v>5</v>
      </c>
      <c r="K13" s="32"/>
      <c r="L13" s="5">
        <v>103324968</v>
      </c>
      <c r="M13" s="5">
        <v>105046014</v>
      </c>
      <c r="N13" s="5">
        <f t="shared" si="3"/>
        <v>-1721046</v>
      </c>
    </row>
    <row r="14" spans="1:14" ht="13.5" customHeight="1" x14ac:dyDescent="0.15">
      <c r="A14" s="63"/>
      <c r="B14" s="37"/>
      <c r="C14" s="30" t="s">
        <v>68</v>
      </c>
      <c r="D14" s="32"/>
      <c r="E14" s="5">
        <v>103205000</v>
      </c>
      <c r="F14" s="5">
        <v>103324968</v>
      </c>
      <c r="G14" s="5">
        <f>E14-F14</f>
        <v>-119968</v>
      </c>
      <c r="I14" s="37"/>
      <c r="J14" s="30" t="s">
        <v>6</v>
      </c>
      <c r="K14" s="32"/>
      <c r="L14" s="5">
        <v>119697028</v>
      </c>
      <c r="M14" s="5">
        <v>121120489</v>
      </c>
      <c r="N14" s="5">
        <f t="shared" si="3"/>
        <v>-1423461</v>
      </c>
    </row>
    <row r="15" spans="1:14" x14ac:dyDescent="0.15">
      <c r="A15" s="63"/>
      <c r="B15" s="37"/>
      <c r="C15" s="30" t="s">
        <v>69</v>
      </c>
      <c r="D15" s="32"/>
      <c r="E15" s="5">
        <v>110481000</v>
      </c>
      <c r="F15" s="5">
        <v>119697028</v>
      </c>
      <c r="G15" s="5">
        <f>E15-F15</f>
        <v>-9216028</v>
      </c>
      <c r="I15" s="37"/>
      <c r="J15" s="30" t="s">
        <v>101</v>
      </c>
      <c r="K15" s="32"/>
      <c r="L15" s="5">
        <v>15586789</v>
      </c>
      <c r="M15" s="5">
        <v>16123706</v>
      </c>
      <c r="N15" s="5">
        <f t="shared" si="3"/>
        <v>-536917</v>
      </c>
    </row>
    <row r="16" spans="1:14" x14ac:dyDescent="0.15">
      <c r="A16" s="63"/>
      <c r="B16" s="37"/>
      <c r="C16" s="30" t="s">
        <v>117</v>
      </c>
      <c r="D16" s="32"/>
      <c r="E16" s="5">
        <v>1016000</v>
      </c>
      <c r="F16" s="5">
        <v>1029874</v>
      </c>
      <c r="G16" s="5">
        <f>E16-F16</f>
        <v>-13874</v>
      </c>
      <c r="I16" s="37"/>
      <c r="J16" s="30" t="s">
        <v>102</v>
      </c>
      <c r="K16" s="32"/>
      <c r="L16" s="5">
        <v>-1898894</v>
      </c>
      <c r="M16" s="5">
        <v>-1925354</v>
      </c>
      <c r="N16" s="5">
        <f t="shared" si="3"/>
        <v>26460</v>
      </c>
    </row>
    <row r="17" spans="1:14" x14ac:dyDescent="0.15">
      <c r="A17" s="63"/>
      <c r="B17" s="37"/>
      <c r="C17" s="30" t="s">
        <v>125</v>
      </c>
      <c r="D17" s="32"/>
      <c r="E17" s="5">
        <v>248000</v>
      </c>
      <c r="F17" s="5">
        <v>484244</v>
      </c>
      <c r="G17" s="5">
        <f>E17-F17</f>
        <v>-236244</v>
      </c>
      <c r="I17" s="37"/>
      <c r="J17" s="30" t="s">
        <v>122</v>
      </c>
      <c r="K17" s="32"/>
      <c r="L17" s="5">
        <f>1029874+162</f>
        <v>1030036</v>
      </c>
      <c r="M17" s="5">
        <f>735103+2204+2452</f>
        <v>739759</v>
      </c>
      <c r="N17" s="5">
        <f t="shared" si="3"/>
        <v>290277</v>
      </c>
    </row>
    <row r="18" spans="1:14" x14ac:dyDescent="0.15">
      <c r="A18" s="63"/>
      <c r="B18" s="38"/>
      <c r="C18" s="33" t="s">
        <v>52</v>
      </c>
      <c r="D18" s="34"/>
      <c r="E18" s="5">
        <f>SUM(E13:E17)</f>
        <v>836666000</v>
      </c>
      <c r="F18" s="5">
        <f>SUM(F13:F17)</f>
        <v>847498916</v>
      </c>
      <c r="G18" s="5">
        <f>SUM(G13:G17)</f>
        <v>-10832916</v>
      </c>
      <c r="I18" s="38"/>
      <c r="J18" s="33" t="s">
        <v>7</v>
      </c>
      <c r="K18" s="34"/>
      <c r="L18" s="5">
        <f>SUM(L12:L17)</f>
        <v>855545568</v>
      </c>
      <c r="M18" s="5">
        <f t="shared" ref="M18:N18" si="4">SUM(M12:M17)</f>
        <v>855742966</v>
      </c>
      <c r="N18" s="5">
        <f t="shared" si="4"/>
        <v>-197398</v>
      </c>
    </row>
    <row r="19" spans="1:14" x14ac:dyDescent="0.15">
      <c r="A19" s="63"/>
      <c r="B19" s="24" t="s">
        <v>53</v>
      </c>
      <c r="C19" s="25"/>
      <c r="D19" s="26"/>
      <c r="E19" s="8">
        <f>E12-E18</f>
        <v>-10508000</v>
      </c>
      <c r="F19" s="8">
        <f t="shared" ref="F19:G19" si="5">F12-F18</f>
        <v>-13773808</v>
      </c>
      <c r="G19" s="8">
        <f t="shared" si="5"/>
        <v>3265808</v>
      </c>
      <c r="I19" s="60" t="s">
        <v>8</v>
      </c>
      <c r="J19" s="60"/>
      <c r="K19" s="60"/>
      <c r="L19" s="8">
        <f>L11-L18</f>
        <v>-26698675</v>
      </c>
      <c r="M19" s="8">
        <f>M11-M18</f>
        <v>-19398533</v>
      </c>
      <c r="N19" s="8">
        <f>N11-N18</f>
        <v>-7300142</v>
      </c>
    </row>
    <row r="20" spans="1:14" ht="13.5" customHeight="1" x14ac:dyDescent="0.15">
      <c r="A20" s="63"/>
      <c r="B20" s="36" t="s">
        <v>49</v>
      </c>
      <c r="C20" s="30" t="s">
        <v>97</v>
      </c>
      <c r="D20" s="32"/>
      <c r="E20" s="5">
        <v>0</v>
      </c>
      <c r="F20" s="5">
        <v>0</v>
      </c>
      <c r="G20" s="5">
        <f>E20-F20</f>
        <v>0</v>
      </c>
      <c r="I20" s="35" t="s">
        <v>1</v>
      </c>
      <c r="J20" s="30" t="s">
        <v>127</v>
      </c>
      <c r="K20" s="32"/>
      <c r="L20" s="5">
        <v>415038</v>
      </c>
      <c r="M20" s="5">
        <v>184408</v>
      </c>
      <c r="N20" s="5">
        <f>L20-M20</f>
        <v>230630</v>
      </c>
    </row>
    <row r="21" spans="1:14" x14ac:dyDescent="0.15">
      <c r="A21" s="63"/>
      <c r="B21" s="38"/>
      <c r="C21" s="33" t="s">
        <v>54</v>
      </c>
      <c r="D21" s="34"/>
      <c r="E21" s="5">
        <f>SUM(E20:E20)</f>
        <v>0</v>
      </c>
      <c r="F21" s="5">
        <f>SUM(F20:F20)</f>
        <v>0</v>
      </c>
      <c r="G21" s="5">
        <f>SUM(G20:G20)</f>
        <v>0</v>
      </c>
      <c r="I21" s="35"/>
      <c r="J21" s="30" t="s">
        <v>9</v>
      </c>
      <c r="K21" s="32"/>
      <c r="L21" s="5">
        <v>4497293</v>
      </c>
      <c r="M21" s="5">
        <v>2670722</v>
      </c>
      <c r="N21" s="5">
        <f>L21-M21</f>
        <v>1826571</v>
      </c>
    </row>
    <row r="22" spans="1:14" x14ac:dyDescent="0.15">
      <c r="A22" s="63"/>
      <c r="B22" s="36" t="s">
        <v>50</v>
      </c>
      <c r="C22" s="30" t="s">
        <v>70</v>
      </c>
      <c r="D22" s="32"/>
      <c r="E22" s="5">
        <v>3636000</v>
      </c>
      <c r="F22" s="5">
        <v>3649280</v>
      </c>
      <c r="G22" s="5">
        <f>E22-F22</f>
        <v>-13280</v>
      </c>
      <c r="I22" s="35"/>
      <c r="J22" s="33" t="s">
        <v>10</v>
      </c>
      <c r="K22" s="34"/>
      <c r="L22" s="5">
        <f>SUM(L20:L21)</f>
        <v>4912331</v>
      </c>
      <c r="M22" s="5">
        <f t="shared" ref="M22:N22" si="6">SUM(M20:M21)</f>
        <v>2855130</v>
      </c>
      <c r="N22" s="5">
        <f t="shared" si="6"/>
        <v>2057201</v>
      </c>
    </row>
    <row r="23" spans="1:14" ht="13.5" customHeight="1" x14ac:dyDescent="0.15">
      <c r="A23" s="63"/>
      <c r="B23" s="37"/>
      <c r="C23" s="30" t="s">
        <v>98</v>
      </c>
      <c r="D23" s="32"/>
      <c r="E23" s="5">
        <v>2619000</v>
      </c>
      <c r="F23" s="5">
        <v>2964400</v>
      </c>
      <c r="G23" s="5">
        <f>E23-F23</f>
        <v>-345400</v>
      </c>
      <c r="I23" s="36" t="s">
        <v>3</v>
      </c>
      <c r="J23" s="30" t="s">
        <v>120</v>
      </c>
      <c r="K23" s="32"/>
      <c r="L23" s="5">
        <v>484244</v>
      </c>
      <c r="M23" s="5">
        <v>603862</v>
      </c>
      <c r="N23" s="5">
        <f>L23-M23</f>
        <v>-119618</v>
      </c>
    </row>
    <row r="24" spans="1:14" x14ac:dyDescent="0.15">
      <c r="A24" s="63"/>
      <c r="B24" s="37"/>
      <c r="C24" s="30"/>
      <c r="D24" s="32"/>
      <c r="E24" s="5"/>
      <c r="F24" s="5"/>
      <c r="G24" s="5">
        <f>E24-F24</f>
        <v>0</v>
      </c>
      <c r="I24" s="38"/>
      <c r="J24" s="33" t="s">
        <v>11</v>
      </c>
      <c r="K24" s="34"/>
      <c r="L24" s="5">
        <f>SUM(L23:L23)</f>
        <v>484244</v>
      </c>
      <c r="M24" s="5">
        <f>SUM(M23:M23)</f>
        <v>603862</v>
      </c>
      <c r="N24" s="5">
        <f>SUM(N23:N23)</f>
        <v>-119618</v>
      </c>
    </row>
    <row r="25" spans="1:14" x14ac:dyDescent="0.15">
      <c r="A25" s="63"/>
      <c r="B25" s="38"/>
      <c r="C25" s="33" t="s">
        <v>55</v>
      </c>
      <c r="D25" s="34"/>
      <c r="E25" s="5">
        <f>SUM(E22:E24)</f>
        <v>6255000</v>
      </c>
      <c r="F25" s="5">
        <f>SUM(F22:F24)</f>
        <v>6613680</v>
      </c>
      <c r="G25" s="5">
        <f>SUM(G22:G24)</f>
        <v>-358680</v>
      </c>
      <c r="I25" s="60" t="s">
        <v>12</v>
      </c>
      <c r="J25" s="60"/>
      <c r="K25" s="60"/>
      <c r="L25" s="8">
        <f>L22-L24</f>
        <v>4428087</v>
      </c>
      <c r="M25" s="8">
        <f>M22-M24</f>
        <v>2251268</v>
      </c>
      <c r="N25" s="8">
        <f>N22-N24</f>
        <v>2176819</v>
      </c>
    </row>
    <row r="26" spans="1:14" ht="13.5" customHeight="1" x14ac:dyDescent="0.15">
      <c r="A26" s="63"/>
      <c r="B26" s="24" t="s">
        <v>56</v>
      </c>
      <c r="C26" s="25"/>
      <c r="D26" s="26"/>
      <c r="E26" s="8">
        <f>E21-E25</f>
        <v>-6255000</v>
      </c>
      <c r="F26" s="8">
        <f>F21-F25</f>
        <v>-6613680</v>
      </c>
      <c r="G26" s="8">
        <f>G21-G25</f>
        <v>358680</v>
      </c>
      <c r="I26" s="60" t="s">
        <v>13</v>
      </c>
      <c r="J26" s="60"/>
      <c r="K26" s="60"/>
      <c r="L26" s="8">
        <f>L19+L25</f>
        <v>-22270588</v>
      </c>
      <c r="M26" s="8">
        <f>M19+M25</f>
        <v>-17147265</v>
      </c>
      <c r="N26" s="8">
        <f>N19+N25</f>
        <v>-5123323</v>
      </c>
    </row>
    <row r="27" spans="1:14" ht="13.5" customHeight="1" x14ac:dyDescent="0.15">
      <c r="A27" s="63"/>
      <c r="B27" s="36" t="s">
        <v>49</v>
      </c>
      <c r="C27" s="30" t="s">
        <v>71</v>
      </c>
      <c r="D27" s="32"/>
      <c r="E27" s="5">
        <v>8739000</v>
      </c>
      <c r="F27" s="5">
        <v>8738320</v>
      </c>
      <c r="G27" s="5">
        <f>E27-F27</f>
        <v>680</v>
      </c>
      <c r="I27" s="36" t="s">
        <v>1</v>
      </c>
      <c r="J27" s="30" t="s">
        <v>103</v>
      </c>
      <c r="K27" s="32"/>
      <c r="L27" s="5">
        <v>0</v>
      </c>
      <c r="M27" s="5">
        <v>0</v>
      </c>
      <c r="N27" s="5">
        <f>L27-M27</f>
        <v>0</v>
      </c>
    </row>
    <row r="28" spans="1:14" ht="13.5" customHeight="1" x14ac:dyDescent="0.15">
      <c r="A28" s="63"/>
      <c r="B28" s="37"/>
      <c r="C28" s="30" t="s">
        <v>126</v>
      </c>
      <c r="D28" s="32"/>
      <c r="E28" s="5">
        <v>120000</v>
      </c>
      <c r="F28" s="5">
        <v>480000</v>
      </c>
      <c r="G28" s="5">
        <f>E28-F28</f>
        <v>-360000</v>
      </c>
      <c r="I28" s="37"/>
      <c r="J28" s="30" t="s">
        <v>128</v>
      </c>
      <c r="K28" s="32"/>
      <c r="L28" s="5">
        <v>480000</v>
      </c>
      <c r="M28" s="5">
        <v>480000</v>
      </c>
      <c r="N28" s="5">
        <f>L28-M28</f>
        <v>0</v>
      </c>
    </row>
    <row r="29" spans="1:14" x14ac:dyDescent="0.15">
      <c r="A29" s="63"/>
      <c r="B29" s="38"/>
      <c r="C29" s="33" t="s">
        <v>57</v>
      </c>
      <c r="D29" s="34"/>
      <c r="E29" s="5">
        <f>SUM(E27:E28)</f>
        <v>8859000</v>
      </c>
      <c r="F29" s="5">
        <f t="shared" ref="F29:G29" si="7">SUM(F27:F28)</f>
        <v>9218320</v>
      </c>
      <c r="G29" s="5">
        <f t="shared" si="7"/>
        <v>-359320</v>
      </c>
      <c r="I29" s="37"/>
      <c r="J29" s="30" t="s">
        <v>121</v>
      </c>
      <c r="K29" s="32"/>
      <c r="L29" s="5">
        <v>43456</v>
      </c>
      <c r="M29" s="5">
        <v>3953</v>
      </c>
      <c r="N29" s="5">
        <f>L29-M29</f>
        <v>39503</v>
      </c>
    </row>
    <row r="30" spans="1:14" ht="13.5" customHeight="1" x14ac:dyDescent="0.15">
      <c r="A30" s="63"/>
      <c r="B30" s="35" t="s">
        <v>50</v>
      </c>
      <c r="C30" s="30" t="s">
        <v>72</v>
      </c>
      <c r="D30" s="32"/>
      <c r="E30" s="5">
        <v>1492000</v>
      </c>
      <c r="F30" s="5">
        <v>1239240</v>
      </c>
      <c r="G30" s="5">
        <f>E30-F30</f>
        <v>252760</v>
      </c>
      <c r="I30" s="38"/>
      <c r="J30" s="33" t="s">
        <v>14</v>
      </c>
      <c r="K30" s="34"/>
      <c r="L30" s="5">
        <f>SUM(L27:L29)</f>
        <v>523456</v>
      </c>
      <c r="M30" s="5">
        <f>SUM(M27:M29)</f>
        <v>483953</v>
      </c>
      <c r="N30" s="5">
        <f>SUM(N27:N29)</f>
        <v>39503</v>
      </c>
    </row>
    <row r="31" spans="1:14" x14ac:dyDescent="0.15">
      <c r="A31" s="63"/>
      <c r="B31" s="35"/>
      <c r="C31" s="30" t="s">
        <v>99</v>
      </c>
      <c r="D31" s="32"/>
      <c r="E31" s="5">
        <v>0</v>
      </c>
      <c r="F31" s="5">
        <v>0</v>
      </c>
      <c r="G31" s="5">
        <f>E31-F31</f>
        <v>0</v>
      </c>
      <c r="I31" s="36" t="s">
        <v>3</v>
      </c>
      <c r="J31" s="30" t="s">
        <v>15</v>
      </c>
      <c r="K31" s="32"/>
      <c r="L31" s="5">
        <v>1</v>
      </c>
      <c r="M31" s="5">
        <v>1</v>
      </c>
      <c r="N31" s="5">
        <f>L31-M31</f>
        <v>0</v>
      </c>
    </row>
    <row r="32" spans="1:14" x14ac:dyDescent="0.15">
      <c r="A32" s="63"/>
      <c r="B32" s="35"/>
      <c r="C32" s="33" t="s">
        <v>58</v>
      </c>
      <c r="D32" s="34"/>
      <c r="E32" s="5">
        <f>SUM(E30:E31)</f>
        <v>1492000</v>
      </c>
      <c r="F32" s="5">
        <f t="shared" ref="F32" si="8">SUM(F30:F31)</f>
        <v>1239240</v>
      </c>
      <c r="G32" s="5">
        <f t="shared" ref="G32" si="9">SUM(G30:G31)</f>
        <v>252760</v>
      </c>
      <c r="I32" s="37"/>
      <c r="J32" s="30" t="s">
        <v>104</v>
      </c>
      <c r="K32" s="32"/>
      <c r="L32" s="5">
        <v>0</v>
      </c>
      <c r="M32" s="5">
        <v>0</v>
      </c>
      <c r="N32" s="5">
        <f>L32-M32</f>
        <v>0</v>
      </c>
    </row>
    <row r="33" spans="1:14" x14ac:dyDescent="0.15">
      <c r="A33" s="63"/>
      <c r="B33" s="24" t="s">
        <v>59</v>
      </c>
      <c r="C33" s="25"/>
      <c r="D33" s="26"/>
      <c r="E33" s="8">
        <f>E29-E32</f>
        <v>7367000</v>
      </c>
      <c r="F33" s="8">
        <f t="shared" ref="F33" si="10">F29-F32</f>
        <v>7979080</v>
      </c>
      <c r="G33" s="8">
        <f t="shared" ref="G33" si="11">G29-G32</f>
        <v>-612080</v>
      </c>
      <c r="I33" s="37"/>
      <c r="J33" s="30" t="s">
        <v>105</v>
      </c>
      <c r="K33" s="32"/>
      <c r="L33" s="5">
        <v>0</v>
      </c>
      <c r="M33" s="5">
        <v>480000</v>
      </c>
      <c r="N33" s="5">
        <f>L33-M33</f>
        <v>-480000</v>
      </c>
    </row>
    <row r="34" spans="1:14" x14ac:dyDescent="0.15">
      <c r="A34" s="63"/>
      <c r="B34" s="27" t="s">
        <v>60</v>
      </c>
      <c r="C34" s="28"/>
      <c r="D34" s="29"/>
      <c r="E34" s="8">
        <f>E19+E26+E33</f>
        <v>-9396000</v>
      </c>
      <c r="F34" s="8">
        <f>F19+F26+F33</f>
        <v>-12408408</v>
      </c>
      <c r="G34" s="8">
        <f>G19+G26+G33</f>
        <v>3012408</v>
      </c>
      <c r="I34" s="37"/>
      <c r="J34" s="30" t="s">
        <v>129</v>
      </c>
      <c r="K34" s="32"/>
      <c r="L34" s="5">
        <v>0</v>
      </c>
      <c r="M34" s="5">
        <v>0</v>
      </c>
      <c r="N34" s="5">
        <f>L34-M34</f>
        <v>0</v>
      </c>
    </row>
    <row r="35" spans="1:14" x14ac:dyDescent="0.15">
      <c r="A35" s="63"/>
      <c r="B35" s="20"/>
      <c r="C35" s="20"/>
      <c r="D35" s="20"/>
      <c r="E35" s="21"/>
      <c r="F35" s="21"/>
      <c r="G35" s="21"/>
      <c r="I35" s="38"/>
      <c r="J35" s="33" t="s">
        <v>16</v>
      </c>
      <c r="K35" s="34"/>
      <c r="L35" s="5">
        <f>SUM(L31:L34)</f>
        <v>1</v>
      </c>
      <c r="M35" s="5">
        <f>SUM(M31:M34)</f>
        <v>480001</v>
      </c>
      <c r="N35" s="5">
        <f>SUM(N31:N34)</f>
        <v>-480000</v>
      </c>
    </row>
    <row r="36" spans="1:14" x14ac:dyDescent="0.15">
      <c r="A36" s="63"/>
      <c r="B36" s="30" t="s">
        <v>61</v>
      </c>
      <c r="C36" s="31"/>
      <c r="D36" s="32"/>
      <c r="E36" s="5">
        <v>206550026</v>
      </c>
      <c r="F36" s="5">
        <f>E36</f>
        <v>206550026</v>
      </c>
      <c r="G36" s="5">
        <f>E36-F36</f>
        <v>0</v>
      </c>
      <c r="I36" s="60" t="s">
        <v>17</v>
      </c>
      <c r="J36" s="60"/>
      <c r="K36" s="60"/>
      <c r="L36" s="8">
        <f>L30-L35</f>
        <v>523455</v>
      </c>
      <c r="M36" s="8">
        <f>M30-M35</f>
        <v>3952</v>
      </c>
      <c r="N36" s="8">
        <f>N30-N35</f>
        <v>519503</v>
      </c>
    </row>
    <row r="37" spans="1:14" x14ac:dyDescent="0.15">
      <c r="A37" s="63"/>
      <c r="B37" s="27" t="s">
        <v>62</v>
      </c>
      <c r="C37" s="28"/>
      <c r="D37" s="29"/>
      <c r="E37" s="8">
        <f>E34+E36</f>
        <v>197154026</v>
      </c>
      <c r="F37" s="8">
        <f t="shared" ref="F37:G37" si="12">F34+F36</f>
        <v>194141618</v>
      </c>
      <c r="G37" s="8">
        <f t="shared" si="12"/>
        <v>3012408</v>
      </c>
      <c r="I37" s="7"/>
      <c r="J37" s="7"/>
      <c r="K37" s="7"/>
      <c r="L37" s="6"/>
      <c r="M37" s="6"/>
      <c r="N37" s="6"/>
    </row>
    <row r="38" spans="1:14" x14ac:dyDescent="0.15">
      <c r="A38" s="63"/>
      <c r="I38" s="62" t="s">
        <v>18</v>
      </c>
      <c r="J38" s="62"/>
      <c r="K38" s="62"/>
      <c r="L38" s="8">
        <f>L26+L36</f>
        <v>-21747133</v>
      </c>
      <c r="M38" s="8">
        <f>M26+M36</f>
        <v>-17143313</v>
      </c>
      <c r="N38" s="8">
        <f>N26+N36</f>
        <v>-4603820</v>
      </c>
    </row>
    <row r="39" spans="1:14" x14ac:dyDescent="0.15">
      <c r="A39" s="63"/>
      <c r="I39" s="23" t="s">
        <v>19</v>
      </c>
      <c r="J39" s="23"/>
      <c r="K39" s="23"/>
      <c r="L39" s="5">
        <f>M43</f>
        <v>245040170</v>
      </c>
      <c r="M39" s="5">
        <v>255183483</v>
      </c>
      <c r="N39" s="5">
        <f>L39-M39</f>
        <v>-10143313</v>
      </c>
    </row>
    <row r="40" spans="1:14" x14ac:dyDescent="0.15">
      <c r="A40" s="63"/>
      <c r="B40" t="s">
        <v>90</v>
      </c>
      <c r="I40" s="23" t="s">
        <v>20</v>
      </c>
      <c r="J40" s="23"/>
      <c r="K40" s="23"/>
      <c r="L40" s="5">
        <f>SUM(L38:L39)</f>
        <v>223293037</v>
      </c>
      <c r="M40" s="5">
        <f t="shared" ref="M40:N40" si="13">SUM(M38:M39)</f>
        <v>238040170</v>
      </c>
      <c r="N40" s="5">
        <f t="shared" si="13"/>
        <v>-14747133</v>
      </c>
    </row>
    <row r="41" spans="1:14" x14ac:dyDescent="0.15">
      <c r="A41" s="63"/>
      <c r="C41" t="s">
        <v>92</v>
      </c>
      <c r="F41" s="22">
        <f>(F37/(F18/12))</f>
        <v>2.7489113814984512</v>
      </c>
      <c r="G41" t="s">
        <v>91</v>
      </c>
      <c r="I41" s="23" t="s">
        <v>21</v>
      </c>
      <c r="J41" s="23"/>
      <c r="K41" s="23"/>
      <c r="L41" s="5">
        <v>3700000</v>
      </c>
      <c r="M41" s="5">
        <v>7000000</v>
      </c>
      <c r="N41" s="5">
        <f>L41-M41</f>
        <v>-3300000</v>
      </c>
    </row>
    <row r="42" spans="1:14" x14ac:dyDescent="0.15">
      <c r="A42" s="63"/>
      <c r="C42" t="s">
        <v>93</v>
      </c>
      <c r="F42" s="22">
        <f>((F37+F79)/(F18/12))</f>
        <v>4.2761628924608557</v>
      </c>
      <c r="G42" t="s">
        <v>91</v>
      </c>
      <c r="I42" s="23" t="s">
        <v>22</v>
      </c>
      <c r="J42" s="23"/>
      <c r="K42" s="23"/>
      <c r="L42" s="5">
        <v>0</v>
      </c>
      <c r="M42" s="5">
        <v>0</v>
      </c>
      <c r="N42" s="5">
        <f>L42-M42</f>
        <v>0</v>
      </c>
    </row>
    <row r="43" spans="1:14" ht="13.5" customHeight="1" x14ac:dyDescent="0.15">
      <c r="A43" s="63"/>
      <c r="I43" s="62" t="s">
        <v>23</v>
      </c>
      <c r="J43" s="62"/>
      <c r="K43" s="62"/>
      <c r="L43" s="8">
        <f>L40+L41-L42</f>
        <v>226993037</v>
      </c>
      <c r="M43" s="8">
        <f t="shared" ref="M43:N43" si="14">M40+M41-M42</f>
        <v>245040170</v>
      </c>
      <c r="N43" s="8">
        <f t="shared" si="14"/>
        <v>-18047133</v>
      </c>
    </row>
    <row r="44" spans="1:14" ht="15.75" customHeight="1" x14ac:dyDescent="0.15">
      <c r="A44" s="63">
        <v>68</v>
      </c>
    </row>
    <row r="45" spans="1:14" x14ac:dyDescent="0.15">
      <c r="A45" s="63"/>
      <c r="B45" s="3" t="s">
        <v>96</v>
      </c>
      <c r="I45" s="3" t="s">
        <v>112</v>
      </c>
    </row>
    <row r="46" spans="1:14" x14ac:dyDescent="0.15">
      <c r="A46" s="63"/>
      <c r="G46" s="4" t="s">
        <v>27</v>
      </c>
    </row>
    <row r="47" spans="1:14" x14ac:dyDescent="0.15">
      <c r="A47" s="63"/>
      <c r="B47" s="33" t="s">
        <v>28</v>
      </c>
      <c r="C47" s="59"/>
      <c r="D47" s="34"/>
      <c r="E47" s="1" t="s">
        <v>29</v>
      </c>
      <c r="F47" s="1" t="s">
        <v>30</v>
      </c>
      <c r="G47" s="1" t="s">
        <v>26</v>
      </c>
      <c r="J47" t="s">
        <v>139</v>
      </c>
      <c r="M47" s="4"/>
    </row>
    <row r="48" spans="1:14" x14ac:dyDescent="0.15">
      <c r="A48" s="63"/>
      <c r="B48" s="42" t="s">
        <v>31</v>
      </c>
      <c r="C48" s="43"/>
      <c r="D48" s="44"/>
      <c r="E48" s="16">
        <f>SUM(E49:E54)</f>
        <v>237933849</v>
      </c>
      <c r="F48" s="16">
        <f>SUM(F49:F54)</f>
        <v>249820815</v>
      </c>
      <c r="G48" s="16">
        <f>SUM(G49:G54)</f>
        <v>-11886966</v>
      </c>
    </row>
    <row r="49" spans="1:14" x14ac:dyDescent="0.15">
      <c r="A49" s="63"/>
      <c r="B49" s="10"/>
      <c r="C49" s="45" t="s">
        <v>32</v>
      </c>
      <c r="D49" s="46"/>
      <c r="E49" s="11">
        <v>115495971</v>
      </c>
      <c r="F49" s="11">
        <v>119922439</v>
      </c>
      <c r="G49" s="11">
        <f t="shared" ref="G49:G54" si="15">E49-F49</f>
        <v>-4426468</v>
      </c>
      <c r="J49" t="s">
        <v>73</v>
      </c>
    </row>
    <row r="50" spans="1:14" x14ac:dyDescent="0.15">
      <c r="A50" s="63"/>
      <c r="B50" s="10"/>
      <c r="C50" s="45" t="s">
        <v>130</v>
      </c>
      <c r="D50" s="46"/>
      <c r="E50" s="11">
        <f>119893888</f>
        <v>119893888</v>
      </c>
      <c r="F50" s="11">
        <f>123137939+480000</f>
        <v>123617939</v>
      </c>
      <c r="G50" s="11">
        <f t="shared" si="15"/>
        <v>-3724051</v>
      </c>
      <c r="J50" t="s">
        <v>74</v>
      </c>
    </row>
    <row r="51" spans="1:14" x14ac:dyDescent="0.15">
      <c r="A51" s="63"/>
      <c r="B51" s="10"/>
      <c r="C51" s="45" t="s">
        <v>106</v>
      </c>
      <c r="D51" s="46"/>
      <c r="E51" s="11">
        <v>2544912</v>
      </c>
      <c r="F51" s="11">
        <v>6324653</v>
      </c>
      <c r="G51" s="11">
        <f t="shared" si="15"/>
        <v>-3779741</v>
      </c>
      <c r="J51" t="s">
        <v>75</v>
      </c>
    </row>
    <row r="52" spans="1:14" x14ac:dyDescent="0.15">
      <c r="A52" s="63"/>
      <c r="B52" s="10"/>
      <c r="C52" s="45" t="s">
        <v>131</v>
      </c>
      <c r="D52" s="46"/>
      <c r="E52" s="11">
        <v>0</v>
      </c>
      <c r="F52" s="11">
        <v>0</v>
      </c>
      <c r="G52" s="11">
        <f t="shared" si="15"/>
        <v>0</v>
      </c>
      <c r="J52" t="s">
        <v>76</v>
      </c>
      <c r="N52" s="4" t="s">
        <v>27</v>
      </c>
    </row>
    <row r="53" spans="1:14" x14ac:dyDescent="0.15">
      <c r="A53" s="63"/>
      <c r="B53" s="10"/>
      <c r="C53" s="45" t="s">
        <v>33</v>
      </c>
      <c r="D53" s="46"/>
      <c r="E53" s="11">
        <v>0</v>
      </c>
      <c r="F53" s="11">
        <v>0</v>
      </c>
      <c r="G53" s="11">
        <f t="shared" si="15"/>
        <v>0</v>
      </c>
      <c r="K53" s="23" t="s">
        <v>53</v>
      </c>
      <c r="L53" s="23"/>
      <c r="M53" s="23"/>
      <c r="N53" s="5">
        <f>F19</f>
        <v>-13773808</v>
      </c>
    </row>
    <row r="54" spans="1:14" x14ac:dyDescent="0.15">
      <c r="A54" s="63"/>
      <c r="B54" s="13"/>
      <c r="C54" s="47" t="s">
        <v>123</v>
      </c>
      <c r="D54" s="48"/>
      <c r="E54" s="12">
        <v>-922</v>
      </c>
      <c r="F54" s="12">
        <v>-44216</v>
      </c>
      <c r="G54" s="11">
        <f t="shared" si="15"/>
        <v>43294</v>
      </c>
      <c r="K54" s="23" t="s">
        <v>77</v>
      </c>
      <c r="L54" s="23"/>
      <c r="M54" s="23"/>
      <c r="N54" s="5">
        <f>F26</f>
        <v>-6613680</v>
      </c>
    </row>
    <row r="55" spans="1:14" x14ac:dyDescent="0.15">
      <c r="A55" s="63"/>
      <c r="B55" s="42" t="s">
        <v>34</v>
      </c>
      <c r="C55" s="43"/>
      <c r="D55" s="44"/>
      <c r="E55" s="16">
        <f>SUM(E56:E64)</f>
        <v>205577880</v>
      </c>
      <c r="F55" s="16">
        <f>SUM(F56:F64)</f>
        <v>221516469</v>
      </c>
      <c r="G55" s="16">
        <f>SUM(G56:G64)</f>
        <v>-15938589</v>
      </c>
      <c r="K55" s="23" t="s">
        <v>78</v>
      </c>
      <c r="L55" s="23"/>
      <c r="M55" s="23"/>
      <c r="N55" s="14">
        <v>3700000</v>
      </c>
    </row>
    <row r="56" spans="1:14" x14ac:dyDescent="0.15">
      <c r="A56" s="63"/>
      <c r="B56" s="10"/>
      <c r="C56" s="45" t="s">
        <v>124</v>
      </c>
      <c r="D56" s="46"/>
      <c r="E56" s="11">
        <v>9317917</v>
      </c>
      <c r="F56" s="11">
        <v>10494917</v>
      </c>
      <c r="G56" s="11">
        <f t="shared" ref="G56:G64" si="16">E56-F56</f>
        <v>-1177000</v>
      </c>
      <c r="K56" s="60" t="s">
        <v>79</v>
      </c>
      <c r="L56" s="60"/>
      <c r="M56" s="60"/>
      <c r="N56" s="8">
        <f>N53+N54+N55</f>
        <v>-16687488</v>
      </c>
    </row>
    <row r="57" spans="1:14" x14ac:dyDescent="0.15">
      <c r="A57" s="63"/>
      <c r="B57" s="10"/>
      <c r="C57" s="45" t="s">
        <v>132</v>
      </c>
      <c r="D57" s="46"/>
      <c r="E57" s="11">
        <v>1379389</v>
      </c>
      <c r="F57" s="11">
        <v>1416275</v>
      </c>
      <c r="G57" s="11">
        <f t="shared" si="16"/>
        <v>-36886</v>
      </c>
    </row>
    <row r="58" spans="1:14" x14ac:dyDescent="0.15">
      <c r="A58" s="63"/>
      <c r="B58" s="10"/>
      <c r="C58" s="45" t="s">
        <v>133</v>
      </c>
      <c r="D58" s="46"/>
      <c r="E58" s="11">
        <v>2</v>
      </c>
      <c r="F58" s="11">
        <v>2</v>
      </c>
      <c r="G58" s="11">
        <f t="shared" si="16"/>
        <v>0</v>
      </c>
      <c r="J58" t="s">
        <v>80</v>
      </c>
    </row>
    <row r="59" spans="1:14" x14ac:dyDescent="0.15">
      <c r="A59" s="63"/>
      <c r="B59" s="10"/>
      <c r="C59" s="45" t="s">
        <v>134</v>
      </c>
      <c r="D59" s="46"/>
      <c r="E59" s="11">
        <v>59196804</v>
      </c>
      <c r="F59" s="11">
        <v>66887827</v>
      </c>
      <c r="G59" s="11">
        <f t="shared" si="16"/>
        <v>-7691023</v>
      </c>
      <c r="J59" t="s">
        <v>81</v>
      </c>
    </row>
    <row r="60" spans="1:14" x14ac:dyDescent="0.15">
      <c r="A60" s="63"/>
      <c r="B60" s="10"/>
      <c r="C60" s="45" t="s">
        <v>108</v>
      </c>
      <c r="D60" s="46"/>
      <c r="E60" s="11">
        <f>5004245+198917</f>
        <v>5203162</v>
      </c>
      <c r="F60" s="11">
        <f>4470645+267117</f>
        <v>4737762</v>
      </c>
      <c r="G60" s="11">
        <f t="shared" ref="G60" si="17">E60-F60</f>
        <v>465400</v>
      </c>
      <c r="K60" s="61" t="s">
        <v>82</v>
      </c>
      <c r="L60" s="61"/>
      <c r="M60" s="61"/>
      <c r="N60" s="8">
        <f>L26</f>
        <v>-22270588</v>
      </c>
    </row>
    <row r="61" spans="1:14" x14ac:dyDescent="0.15">
      <c r="A61" s="63"/>
      <c r="B61" s="10"/>
      <c r="C61" s="45" t="s">
        <v>107</v>
      </c>
      <c r="D61" s="46"/>
      <c r="E61" s="11">
        <v>26278606</v>
      </c>
      <c r="F61" s="11">
        <v>30077686</v>
      </c>
      <c r="G61" s="11">
        <f t="shared" si="16"/>
        <v>-3799080</v>
      </c>
    </row>
    <row r="62" spans="1:14" x14ac:dyDescent="0.15">
      <c r="A62" s="63"/>
      <c r="B62" s="10"/>
      <c r="C62" s="45" t="s">
        <v>37</v>
      </c>
      <c r="D62" s="46"/>
      <c r="E62" s="11">
        <v>52000000</v>
      </c>
      <c r="F62" s="11">
        <v>52000000</v>
      </c>
      <c r="G62" s="11">
        <f t="shared" si="16"/>
        <v>0</v>
      </c>
      <c r="J62" t="s">
        <v>83</v>
      </c>
    </row>
    <row r="63" spans="1:14" x14ac:dyDescent="0.15">
      <c r="A63" s="63"/>
      <c r="B63" s="10"/>
      <c r="C63" s="45" t="s">
        <v>38</v>
      </c>
      <c r="D63" s="46"/>
      <c r="E63" s="11">
        <v>52162000</v>
      </c>
      <c r="F63" s="11">
        <v>55862000</v>
      </c>
      <c r="G63" s="11">
        <f t="shared" si="16"/>
        <v>-3700000</v>
      </c>
      <c r="K63" s="2"/>
      <c r="L63" s="1" t="s">
        <v>84</v>
      </c>
      <c r="M63" s="1" t="s">
        <v>85</v>
      </c>
      <c r="N63" s="1" t="s">
        <v>89</v>
      </c>
    </row>
    <row r="64" spans="1:14" x14ac:dyDescent="0.15">
      <c r="A64" s="63"/>
      <c r="B64" s="13"/>
      <c r="C64" s="47" t="s">
        <v>135</v>
      </c>
      <c r="D64" s="48"/>
      <c r="E64" s="12">
        <v>40000</v>
      </c>
      <c r="F64" s="12">
        <v>40000</v>
      </c>
      <c r="G64" s="11">
        <f t="shared" si="16"/>
        <v>0</v>
      </c>
      <c r="K64" s="9" t="s">
        <v>86</v>
      </c>
      <c r="L64" s="14">
        <v>101000000</v>
      </c>
      <c r="M64" s="14">
        <f>E80</f>
        <v>52000000</v>
      </c>
      <c r="N64" s="5">
        <f>SUM(L64-M64)</f>
        <v>49000000</v>
      </c>
    </row>
    <row r="65" spans="1:14" x14ac:dyDescent="0.15">
      <c r="A65" s="63"/>
      <c r="B65" s="24" t="s">
        <v>39</v>
      </c>
      <c r="C65" s="25"/>
      <c r="D65" s="26"/>
      <c r="E65" s="17">
        <f>E48+E55</f>
        <v>443511729</v>
      </c>
      <c r="F65" s="17">
        <f>F48+F55</f>
        <v>471337284</v>
      </c>
      <c r="G65" s="17">
        <f>G48+G55</f>
        <v>-27825555</v>
      </c>
      <c r="K65" s="9" t="s">
        <v>87</v>
      </c>
      <c r="L65" s="14">
        <v>164000000</v>
      </c>
      <c r="M65" s="14">
        <f>E81</f>
        <v>52162000</v>
      </c>
      <c r="N65" s="5">
        <f t="shared" ref="N65:N67" si="18">SUM(L65-M65)</f>
        <v>111838000</v>
      </c>
    </row>
    <row r="66" spans="1:14" x14ac:dyDescent="0.15">
      <c r="A66" s="63"/>
      <c r="B66" s="42" t="s">
        <v>40</v>
      </c>
      <c r="C66" s="43"/>
      <c r="D66" s="44"/>
      <c r="E66" s="16">
        <f>SUM(E67:E71)</f>
        <v>74339755</v>
      </c>
      <c r="F66" s="16">
        <f>SUM(F67:F71)</f>
        <v>75541999</v>
      </c>
      <c r="G66" s="16">
        <f>SUM(G67:G71)</f>
        <v>-1202244</v>
      </c>
      <c r="K66" s="9"/>
      <c r="L66" s="14"/>
      <c r="M66" s="14"/>
      <c r="N66" s="5"/>
    </row>
    <row r="67" spans="1:14" x14ac:dyDescent="0.15">
      <c r="A67" s="63"/>
      <c r="B67" s="10"/>
      <c r="C67" s="45" t="s">
        <v>140</v>
      </c>
      <c r="D67" s="46"/>
      <c r="E67" s="11">
        <f>16875715+25362624</f>
        <v>42238339</v>
      </c>
      <c r="F67" s="11">
        <f>17348324+23639120</f>
        <v>40987444</v>
      </c>
      <c r="G67" s="11">
        <f>E67-F67</f>
        <v>1250895</v>
      </c>
      <c r="K67" s="15" t="s">
        <v>88</v>
      </c>
      <c r="L67" s="14">
        <f>SUM(L64:L66)</f>
        <v>265000000</v>
      </c>
      <c r="M67" s="14">
        <f>SUM(M64:M66)</f>
        <v>104162000</v>
      </c>
      <c r="N67" s="5">
        <f t="shared" si="18"/>
        <v>160838000</v>
      </c>
    </row>
    <row r="68" spans="1:14" x14ac:dyDescent="0.15">
      <c r="A68" s="63"/>
      <c r="B68" s="10"/>
      <c r="C68" s="45" t="s">
        <v>109</v>
      </c>
      <c r="D68" s="46"/>
      <c r="E68" s="11">
        <v>1918305</v>
      </c>
      <c r="F68" s="11">
        <v>2206500</v>
      </c>
      <c r="G68" s="11">
        <f>E68-F68</f>
        <v>-288195</v>
      </c>
    </row>
    <row r="69" spans="1:14" x14ac:dyDescent="0.15">
      <c r="A69" s="63"/>
      <c r="B69" s="10"/>
      <c r="C69" s="45" t="s">
        <v>136</v>
      </c>
      <c r="D69" s="46"/>
      <c r="E69" s="11">
        <v>0</v>
      </c>
      <c r="F69" s="11">
        <v>0</v>
      </c>
      <c r="G69" s="11">
        <f>E69-F69</f>
        <v>0</v>
      </c>
      <c r="J69" t="s">
        <v>113</v>
      </c>
    </row>
    <row r="70" spans="1:14" x14ac:dyDescent="0.15">
      <c r="A70" s="63"/>
      <c r="B70" s="10"/>
      <c r="C70" s="45" t="s">
        <v>137</v>
      </c>
      <c r="D70" s="46"/>
      <c r="E70" s="11">
        <v>1424036</v>
      </c>
      <c r="F70" s="11">
        <v>2230899</v>
      </c>
      <c r="G70" s="11">
        <f>E70-F70</f>
        <v>-806863</v>
      </c>
      <c r="K70" s="64" t="s">
        <v>141</v>
      </c>
      <c r="L70" s="65"/>
      <c r="M70" s="65"/>
      <c r="N70" s="66"/>
    </row>
    <row r="71" spans="1:14" x14ac:dyDescent="0.15">
      <c r="A71" s="63"/>
      <c r="B71" s="13"/>
      <c r="C71" s="47" t="s">
        <v>110</v>
      </c>
      <c r="D71" s="48"/>
      <c r="E71" s="12">
        <v>28759075</v>
      </c>
      <c r="F71" s="12">
        <v>30117156</v>
      </c>
      <c r="G71" s="11">
        <f>E71-F71</f>
        <v>-1358081</v>
      </c>
      <c r="K71" s="67"/>
      <c r="L71" s="68"/>
      <c r="M71" s="68"/>
      <c r="N71" s="69"/>
    </row>
    <row r="72" spans="1:14" x14ac:dyDescent="0.15">
      <c r="A72" s="63"/>
      <c r="B72" s="42" t="s">
        <v>41</v>
      </c>
      <c r="C72" s="43"/>
      <c r="D72" s="44"/>
      <c r="E72" s="16">
        <f>SUM(E73:E75)</f>
        <v>29364546</v>
      </c>
      <c r="F72" s="16">
        <f>SUM(F73:F75)</f>
        <v>32341831</v>
      </c>
      <c r="G72" s="16">
        <f>SUM(G73:G75)</f>
        <v>-2977285</v>
      </c>
      <c r="K72" s="67"/>
      <c r="L72" s="68"/>
      <c r="M72" s="68"/>
      <c r="N72" s="69"/>
    </row>
    <row r="73" spans="1:14" x14ac:dyDescent="0.15">
      <c r="A73" s="63"/>
      <c r="B73" s="10"/>
      <c r="C73" s="45" t="s">
        <v>111</v>
      </c>
      <c r="D73" s="46"/>
      <c r="E73" s="11">
        <v>3085940</v>
      </c>
      <c r="F73" s="11">
        <v>2264145</v>
      </c>
      <c r="G73" s="11">
        <f>E73-F73</f>
        <v>821795</v>
      </c>
      <c r="K73" s="67"/>
      <c r="L73" s="68"/>
      <c r="M73" s="68"/>
      <c r="N73" s="69"/>
    </row>
    <row r="74" spans="1:14" x14ac:dyDescent="0.15">
      <c r="A74" s="63"/>
      <c r="B74" s="10"/>
      <c r="C74" s="45" t="s">
        <v>138</v>
      </c>
      <c r="D74" s="46"/>
      <c r="E74" s="11">
        <v>26278606</v>
      </c>
      <c r="F74" s="11">
        <v>30077686</v>
      </c>
      <c r="G74" s="11">
        <f>E74-F74</f>
        <v>-3799080</v>
      </c>
      <c r="K74" s="67"/>
      <c r="L74" s="68"/>
      <c r="M74" s="68"/>
      <c r="N74" s="69"/>
    </row>
    <row r="75" spans="1:14" x14ac:dyDescent="0.15">
      <c r="A75" s="63"/>
      <c r="B75" s="13"/>
      <c r="C75" s="47"/>
      <c r="D75" s="48"/>
      <c r="E75" s="12"/>
      <c r="F75" s="12"/>
      <c r="G75" s="11">
        <f>E75-F75</f>
        <v>0</v>
      </c>
      <c r="K75" s="67"/>
      <c r="L75" s="68"/>
      <c r="M75" s="68"/>
      <c r="N75" s="69"/>
    </row>
    <row r="76" spans="1:14" x14ac:dyDescent="0.15">
      <c r="A76" s="63"/>
      <c r="B76" s="24" t="s">
        <v>42</v>
      </c>
      <c r="C76" s="25"/>
      <c r="D76" s="26"/>
      <c r="E76" s="17">
        <f>E66+E72</f>
        <v>103704301</v>
      </c>
      <c r="F76" s="17">
        <f>F66+F72</f>
        <v>107883830</v>
      </c>
      <c r="G76" s="17">
        <f>G66+G72</f>
        <v>-4179529</v>
      </c>
      <c r="K76" s="67"/>
      <c r="L76" s="68"/>
      <c r="M76" s="68"/>
      <c r="N76" s="69"/>
    </row>
    <row r="77" spans="1:14" x14ac:dyDescent="0.15">
      <c r="A77" s="63"/>
      <c r="B77" s="27" t="s">
        <v>43</v>
      </c>
      <c r="C77" s="28"/>
      <c r="D77" s="29"/>
      <c r="E77" s="17">
        <v>0</v>
      </c>
      <c r="F77" s="17">
        <v>0</v>
      </c>
      <c r="G77" s="17">
        <f>E77-F77</f>
        <v>0</v>
      </c>
      <c r="K77" s="67"/>
      <c r="L77" s="68"/>
      <c r="M77" s="68"/>
      <c r="N77" s="69"/>
    </row>
    <row r="78" spans="1:14" x14ac:dyDescent="0.15">
      <c r="A78" s="63"/>
      <c r="B78" s="27" t="s">
        <v>44</v>
      </c>
      <c r="C78" s="28"/>
      <c r="D78" s="29"/>
      <c r="E78" s="18">
        <v>8652389</v>
      </c>
      <c r="F78" s="18">
        <v>10551283</v>
      </c>
      <c r="G78" s="19">
        <f>E78-F78</f>
        <v>-1898894</v>
      </c>
      <c r="K78" s="67"/>
      <c r="L78" s="68"/>
      <c r="M78" s="68"/>
      <c r="N78" s="69"/>
    </row>
    <row r="79" spans="1:14" x14ac:dyDescent="0.15">
      <c r="A79" s="63"/>
      <c r="B79" s="42" t="s">
        <v>45</v>
      </c>
      <c r="C79" s="43"/>
      <c r="D79" s="44"/>
      <c r="E79" s="16">
        <f>SUM(E80:E82)</f>
        <v>104162000</v>
      </c>
      <c r="F79" s="16">
        <f t="shared" ref="F79:G79" si="19">SUM(F80:F82)</f>
        <v>107862000</v>
      </c>
      <c r="G79" s="16">
        <f t="shared" si="19"/>
        <v>-3700000</v>
      </c>
      <c r="K79" s="67"/>
      <c r="L79" s="68"/>
      <c r="M79" s="68"/>
      <c r="N79" s="69"/>
    </row>
    <row r="80" spans="1:14" x14ac:dyDescent="0.15">
      <c r="A80" s="63"/>
      <c r="B80" s="10"/>
      <c r="C80" s="45" t="s">
        <v>46</v>
      </c>
      <c r="D80" s="46"/>
      <c r="E80" s="11">
        <v>52000000</v>
      </c>
      <c r="F80" s="11">
        <v>52000000</v>
      </c>
      <c r="G80" s="11">
        <f>E80-F80</f>
        <v>0</v>
      </c>
      <c r="K80" s="67"/>
      <c r="L80" s="68"/>
      <c r="M80" s="68"/>
      <c r="N80" s="69"/>
    </row>
    <row r="81" spans="1:14" x14ac:dyDescent="0.15">
      <c r="A81" s="63"/>
      <c r="B81" s="10"/>
      <c r="C81" s="45" t="s">
        <v>47</v>
      </c>
      <c r="D81" s="46"/>
      <c r="E81" s="11">
        <v>52162000</v>
      </c>
      <c r="F81" s="11">
        <v>55862000</v>
      </c>
      <c r="G81" s="11">
        <f>E81-F81</f>
        <v>-3700000</v>
      </c>
      <c r="K81" s="67"/>
      <c r="L81" s="68"/>
      <c r="M81" s="68"/>
      <c r="N81" s="69"/>
    </row>
    <row r="82" spans="1:14" x14ac:dyDescent="0.15">
      <c r="A82" s="63"/>
      <c r="B82" s="13"/>
      <c r="C82" s="47"/>
      <c r="D82" s="48"/>
      <c r="E82" s="12"/>
      <c r="F82" s="12"/>
      <c r="G82" s="12">
        <f>E82-F82</f>
        <v>0</v>
      </c>
      <c r="K82" s="67"/>
      <c r="L82" s="68"/>
      <c r="M82" s="68"/>
      <c r="N82" s="69"/>
    </row>
    <row r="83" spans="1:14" x14ac:dyDescent="0.15">
      <c r="A83" s="63"/>
      <c r="B83" s="39" t="s">
        <v>23</v>
      </c>
      <c r="C83" s="40"/>
      <c r="D83" s="41"/>
      <c r="E83" s="19">
        <v>226993039</v>
      </c>
      <c r="F83" s="19">
        <v>245040171</v>
      </c>
      <c r="G83" s="19">
        <f>E83-F83</f>
        <v>-18047132</v>
      </c>
      <c r="K83" s="70"/>
      <c r="L83" s="71"/>
      <c r="M83" s="71"/>
      <c r="N83" s="72"/>
    </row>
    <row r="84" spans="1:14" x14ac:dyDescent="0.15">
      <c r="A84" s="63"/>
      <c r="B84" s="49" t="s">
        <v>48</v>
      </c>
      <c r="C84" s="50"/>
      <c r="D84" s="51"/>
      <c r="E84" s="18">
        <v>-21747132</v>
      </c>
      <c r="F84" s="18">
        <v>-17143312</v>
      </c>
      <c r="G84" s="19">
        <f>E84-F84</f>
        <v>-4603820</v>
      </c>
    </row>
    <row r="85" spans="1:14" x14ac:dyDescent="0.15">
      <c r="A85" s="63"/>
      <c r="B85" s="24" t="s">
        <v>36</v>
      </c>
      <c r="C85" s="25"/>
      <c r="D85" s="26"/>
      <c r="E85" s="17">
        <f>E77+E78+E79+E83</f>
        <v>339807428</v>
      </c>
      <c r="F85" s="17">
        <f t="shared" ref="F85:G85" si="20">F77+F78+F79+F83</f>
        <v>363453454</v>
      </c>
      <c r="G85" s="17">
        <f t="shared" si="20"/>
        <v>-23646026</v>
      </c>
    </row>
    <row r="86" spans="1:14" x14ac:dyDescent="0.15">
      <c r="A86" s="63"/>
      <c r="B86" s="27" t="s">
        <v>35</v>
      </c>
      <c r="C86" s="28"/>
      <c r="D86" s="29"/>
      <c r="E86" s="18">
        <f>E76+E85</f>
        <v>443511729</v>
      </c>
      <c r="F86" s="18">
        <f t="shared" ref="F86:G86" si="21">F76+F85</f>
        <v>471337284</v>
      </c>
      <c r="G86" s="18">
        <f t="shared" si="21"/>
        <v>-27825555</v>
      </c>
    </row>
  </sheetData>
  <mergeCells count="129">
    <mergeCell ref="A44:A86"/>
    <mergeCell ref="A1:A43"/>
    <mergeCell ref="C53:D53"/>
    <mergeCell ref="C60:D60"/>
    <mergeCell ref="C69:D69"/>
    <mergeCell ref="C74:D74"/>
    <mergeCell ref="I41:K41"/>
    <mergeCell ref="I42:K42"/>
    <mergeCell ref="I36:K36"/>
    <mergeCell ref="J7:K7"/>
    <mergeCell ref="J15:K15"/>
    <mergeCell ref="J16:K16"/>
    <mergeCell ref="J18:K18"/>
    <mergeCell ref="J20:K20"/>
    <mergeCell ref="I7:I11"/>
    <mergeCell ref="I19:K19"/>
    <mergeCell ref="I20:I22"/>
    <mergeCell ref="J21:K21"/>
    <mergeCell ref="J22:K22"/>
    <mergeCell ref="J23:K23"/>
    <mergeCell ref="I12:I18"/>
    <mergeCell ref="I6:K6"/>
    <mergeCell ref="J9:K9"/>
    <mergeCell ref="J11:K11"/>
    <mergeCell ref="J12:K12"/>
    <mergeCell ref="J13:K13"/>
    <mergeCell ref="J14:K14"/>
    <mergeCell ref="I25:K25"/>
    <mergeCell ref="I26:K26"/>
    <mergeCell ref="J8:K8"/>
    <mergeCell ref="J10:K10"/>
    <mergeCell ref="I23:I24"/>
    <mergeCell ref="J17:K17"/>
    <mergeCell ref="B76:D76"/>
    <mergeCell ref="B55:D55"/>
    <mergeCell ref="B48:D48"/>
    <mergeCell ref="B47:D47"/>
    <mergeCell ref="B20:B21"/>
    <mergeCell ref="B22:B25"/>
    <mergeCell ref="C23:D23"/>
    <mergeCell ref="K54:M54"/>
    <mergeCell ref="K55:M55"/>
    <mergeCell ref="K56:M56"/>
    <mergeCell ref="K60:M60"/>
    <mergeCell ref="J32:K32"/>
    <mergeCell ref="J33:K33"/>
    <mergeCell ref="I43:K43"/>
    <mergeCell ref="J35:K35"/>
    <mergeCell ref="I38:K38"/>
    <mergeCell ref="I39:K39"/>
    <mergeCell ref="I40:K40"/>
    <mergeCell ref="J24:K24"/>
    <mergeCell ref="J27:K27"/>
    <mergeCell ref="J29:K29"/>
    <mergeCell ref="J30:K30"/>
    <mergeCell ref="J31:K31"/>
    <mergeCell ref="J34:K34"/>
    <mergeCell ref="B1:G2"/>
    <mergeCell ref="B6:D6"/>
    <mergeCell ref="C68:D68"/>
    <mergeCell ref="C71:D71"/>
    <mergeCell ref="C75:D75"/>
    <mergeCell ref="C56:D56"/>
    <mergeCell ref="C57:D57"/>
    <mergeCell ref="C58:D58"/>
    <mergeCell ref="C59:D59"/>
    <mergeCell ref="C61:D61"/>
    <mergeCell ref="C49:D49"/>
    <mergeCell ref="C50:D50"/>
    <mergeCell ref="C51:D51"/>
    <mergeCell ref="C52:D52"/>
    <mergeCell ref="C54:D54"/>
    <mergeCell ref="C11:D11"/>
    <mergeCell ref="C17:D17"/>
    <mergeCell ref="B13:B18"/>
    <mergeCell ref="C21:D21"/>
    <mergeCell ref="C70:D70"/>
    <mergeCell ref="C73:D73"/>
    <mergeCell ref="B65:D65"/>
    <mergeCell ref="B66:D66"/>
    <mergeCell ref="C64:D64"/>
    <mergeCell ref="B85:D85"/>
    <mergeCell ref="B86:D86"/>
    <mergeCell ref="C80:D80"/>
    <mergeCell ref="C81:D81"/>
    <mergeCell ref="C82:D82"/>
    <mergeCell ref="B72:D72"/>
    <mergeCell ref="C7:D7"/>
    <mergeCell ref="C8:D8"/>
    <mergeCell ref="C9:D9"/>
    <mergeCell ref="C12:D12"/>
    <mergeCell ref="C13:D13"/>
    <mergeCell ref="C14:D14"/>
    <mergeCell ref="C15:D15"/>
    <mergeCell ref="C25:D25"/>
    <mergeCell ref="B26:D26"/>
    <mergeCell ref="C16:D16"/>
    <mergeCell ref="C18:D18"/>
    <mergeCell ref="B19:D19"/>
    <mergeCell ref="C20:D20"/>
    <mergeCell ref="B84:D84"/>
    <mergeCell ref="C22:D22"/>
    <mergeCell ref="C24:D24"/>
    <mergeCell ref="C10:D10"/>
    <mergeCell ref="B7:B12"/>
    <mergeCell ref="K70:N83"/>
    <mergeCell ref="K53:M53"/>
    <mergeCell ref="B33:D33"/>
    <mergeCell ref="B34:D34"/>
    <mergeCell ref="B36:D36"/>
    <mergeCell ref="B37:D37"/>
    <mergeCell ref="C27:D27"/>
    <mergeCell ref="C29:D29"/>
    <mergeCell ref="B30:B32"/>
    <mergeCell ref="C30:D30"/>
    <mergeCell ref="C31:D31"/>
    <mergeCell ref="C32:D32"/>
    <mergeCell ref="I31:I35"/>
    <mergeCell ref="B27:B29"/>
    <mergeCell ref="C28:D28"/>
    <mergeCell ref="I27:I30"/>
    <mergeCell ref="J28:K28"/>
    <mergeCell ref="B83:D83"/>
    <mergeCell ref="B77:D77"/>
    <mergeCell ref="B78:D78"/>
    <mergeCell ref="B79:D79"/>
    <mergeCell ref="C67:D67"/>
    <mergeCell ref="C62:D62"/>
    <mergeCell ref="C63:D63"/>
  </mergeCells>
  <phoneticPr fontId="2"/>
  <pageMargins left="0.51181102362204722" right="0.51181102362204722" top="0.55118110236220474" bottom="0.55118110236220474" header="0.31496062992125984" footer="0.31496062992125984"/>
  <pageSetup paperSize="9" scale="97" orientation="landscape" r:id="rId1"/>
  <rowBreaks count="1" manualBreakCount="1">
    <brk id="43"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さの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USERSMU13</dc:creator>
  <cp:lastModifiedBy>弘行 小宮山</cp:lastModifiedBy>
  <cp:lastPrinted>2026-05-13T07:58:06Z</cp:lastPrinted>
  <dcterms:created xsi:type="dcterms:W3CDTF">2025-04-16T04:52:30Z</dcterms:created>
  <dcterms:modified xsi:type="dcterms:W3CDTF">2026-05-13T07:59:20Z</dcterms:modified>
</cp:coreProperties>
</file>